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Meg.Yuan\Documents\Aramark\"/>
    </mc:Choice>
  </mc:AlternateContent>
  <xr:revisionPtr revIDLastSave="0" documentId="13_ncr:1_{85060CCA-456D-4270-962A-A4579D542B09}" xr6:coauthVersionLast="31" xr6:coauthVersionMax="31" xr10:uidLastSave="{00000000-0000-0000-0000-000000000000}"/>
  <bookViews>
    <workbookView xWindow="0" yWindow="0" windowWidth="13365" windowHeight="9645" activeTab="4" xr2:uid="{FC72CDE3-B7EB-454C-B72A-1E39013C8CF8}"/>
  </bookViews>
  <sheets>
    <sheet name="TOTAL" sheetId="1"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2" l="1"/>
  <c r="C4" i="2"/>
  <c r="C4" i="7" l="1"/>
  <c r="C46" i="6"/>
  <c r="C37" i="9" l="1"/>
  <c r="C33" i="10"/>
  <c r="C31" i="12"/>
  <c r="C26" i="13"/>
  <c r="C39" i="15"/>
  <c r="C39" i="16"/>
  <c r="C39" i="5"/>
  <c r="C34" i="5"/>
  <c r="C30" i="12"/>
  <c r="C7" i="3" l="1"/>
  <c r="C8" i="4"/>
  <c r="C15" i="6"/>
  <c r="C34" i="7"/>
  <c r="C48" i="8"/>
  <c r="C25" i="11"/>
  <c r="D15" i="1" l="1"/>
  <c r="D14" i="1"/>
  <c r="D12" i="1"/>
  <c r="D11" i="1"/>
  <c r="D10" i="1"/>
  <c r="D9" i="1"/>
  <c r="D8" i="1"/>
  <c r="D7" i="1"/>
  <c r="D6" i="1"/>
  <c r="H6" i="1" l="1"/>
  <c r="G6" i="1"/>
  <c r="C16" i="8"/>
  <c r="H5" i="1" l="1"/>
  <c r="H4" i="1"/>
  <c r="H3" i="1"/>
  <c r="H7" i="1"/>
  <c r="H8" i="1"/>
  <c r="H9" i="1"/>
  <c r="H10" i="1"/>
  <c r="H11" i="1"/>
  <c r="H12" i="1"/>
  <c r="H13" i="1"/>
  <c r="H14" i="1"/>
  <c r="H15" i="1"/>
  <c r="G7" i="1"/>
  <c r="G8" i="1"/>
  <c r="G14" i="1"/>
  <c r="G15" i="1"/>
  <c r="C24" i="16"/>
  <c r="C26" i="15"/>
  <c r="C15" i="13"/>
  <c r="C14" i="12"/>
  <c r="C13" i="11"/>
  <c r="C15" i="10"/>
  <c r="C28" i="9"/>
  <c r="C32" i="8"/>
  <c r="C19" i="7"/>
  <c r="C31" i="6"/>
  <c r="C22" i="5"/>
  <c r="C8" i="16" l="1"/>
  <c r="C12" i="15"/>
  <c r="C8" i="14"/>
  <c r="C14" i="9" l="1"/>
  <c r="C5" i="7" l="1"/>
  <c r="C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Meg Yuan</author>
  </authors>
  <commentList>
    <comment ref="C28" authorId="0" shapeId="0" xr:uid="{304BCB40-E89D-42BA-9725-FF4B25AA584A}">
      <text>
        <r>
          <rPr>
            <b/>
            <sz val="9"/>
            <color indexed="81"/>
            <rFont val="Tahoma"/>
            <family val="2"/>
          </rPr>
          <t>Meg Yuan
use different cost</t>
        </r>
      </text>
    </comment>
  </commentList>
</comments>
</file>

<file path=xl/sharedStrings.xml><?xml version="1.0" encoding="utf-8"?>
<sst xmlns="http://schemas.openxmlformats.org/spreadsheetml/2006/main" count="450" uniqueCount="260">
  <si>
    <t>All the Flavors of the Garden</t>
  </si>
  <si>
    <t>Eat A Rainbow</t>
  </si>
  <si>
    <t>Weekly Meal Plan Made Easy</t>
  </si>
  <si>
    <t>Food Label Smarts</t>
  </si>
  <si>
    <t>Pantry Makeover</t>
  </si>
  <si>
    <t>Smart, Fearless Shopper</t>
  </si>
  <si>
    <t>Kitchen Discovery with Kids</t>
  </si>
  <si>
    <t>Healthy Ingredient Swap</t>
  </si>
  <si>
    <t>Tasty, Affordable Meals for Busy Families</t>
  </si>
  <si>
    <t>Chopped Salad Competition</t>
  </si>
  <si>
    <t>Feed Your Potential</t>
  </si>
  <si>
    <t>Total Cost without Demo</t>
  </si>
  <si>
    <t>Total Cost with Demo</t>
  </si>
  <si>
    <t>The Role of Food and Your Health: Cholesterol and Blood Sugar</t>
  </si>
  <si>
    <t>The Role of Food and Your Health: Blood Pressure</t>
  </si>
  <si>
    <t>Exercise Within Reach</t>
  </si>
  <si>
    <t>Demo Supplies</t>
  </si>
  <si>
    <t>Price</t>
  </si>
  <si>
    <t>Baseball</t>
  </si>
  <si>
    <t>Dice</t>
  </si>
  <si>
    <t>Computer mouse</t>
  </si>
  <si>
    <t>Checkbook</t>
  </si>
  <si>
    <t>Total</t>
  </si>
  <si>
    <t>1/4 cup sliced, unsalted almonds</t>
  </si>
  <si>
    <t>2 Tbsp. shelled, unsalted sunflower seeds</t>
  </si>
  <si>
    <t>3 red/green apples</t>
  </si>
  <si>
    <t>2 Tbsp. water</t>
  </si>
  <si>
    <t>1/4 cup reduced fat, smooth peanut butter</t>
  </si>
  <si>
    <t>1 Tbsp. honey</t>
  </si>
  <si>
    <t>Wooden spoon</t>
  </si>
  <si>
    <t>Apple corer</t>
  </si>
  <si>
    <t>Serving spoon</t>
  </si>
  <si>
    <t>Measuring cups and spoons</t>
  </si>
  <si>
    <t>Plates</t>
  </si>
  <si>
    <t>Forks</t>
  </si>
  <si>
    <t>Chef's knife</t>
  </si>
  <si>
    <t>Boning knife</t>
  </si>
  <si>
    <t>Serrated knife</t>
  </si>
  <si>
    <t>Paring knife</t>
  </si>
  <si>
    <t>Honing steel</t>
  </si>
  <si>
    <t>Cutting board</t>
  </si>
  <si>
    <t>Towel</t>
  </si>
  <si>
    <t>Celery</t>
  </si>
  <si>
    <t>Strawberries</t>
  </si>
  <si>
    <t>Bell pepper</t>
  </si>
  <si>
    <t>Cups (for tasting)</t>
  </si>
  <si>
    <t>2 cups packed kale or spinach</t>
  </si>
  <si>
    <t>1 1/2 cups frozen corn, thawed</t>
  </si>
  <si>
    <t>2 medium tomatoes</t>
  </si>
  <si>
    <t>1 medium cucumber</t>
  </si>
  <si>
    <t>1/2 cup shelled, frozen edamame, thawed</t>
  </si>
  <si>
    <t>1/2 medium red onion</t>
  </si>
  <si>
    <t>1 avocado</t>
  </si>
  <si>
    <t>2 Tbsp. lime juice</t>
  </si>
  <si>
    <t>1 Tbsp. olive oil</t>
  </si>
  <si>
    <t>Pepper (optional)</t>
  </si>
  <si>
    <t>Large bowls</t>
  </si>
  <si>
    <t>Wooden spoons</t>
  </si>
  <si>
    <t>Bowls (for tasting)</t>
  </si>
  <si>
    <t>Forks (for tasting)</t>
  </si>
  <si>
    <t>Cooking spray</t>
  </si>
  <si>
    <t>1 medium onion</t>
  </si>
  <si>
    <t>1 Tbsp. minced garlic</t>
  </si>
  <si>
    <t>2 tsp. ground cumin</t>
  </si>
  <si>
    <t>1 jalapeno, seeds and ribs removed</t>
  </si>
  <si>
    <t>2 16-oz. cans low-sodium black beans (undrained)</t>
  </si>
  <si>
    <t xml:space="preserve">1 15-oz. can no salt-added diced tomatoes </t>
  </si>
  <si>
    <t>Large pot with cover</t>
  </si>
  <si>
    <t>Can opener</t>
  </si>
  <si>
    <t>Spoons (for tasting)</t>
  </si>
  <si>
    <t>8-quart pot with lid</t>
  </si>
  <si>
    <t>2-quart saucepan with lid</t>
  </si>
  <si>
    <t>12-inch nonstick skillet</t>
  </si>
  <si>
    <t>Mixing bowls</t>
  </si>
  <si>
    <t>Electric burner</t>
  </si>
  <si>
    <t>Bag of spinach</t>
  </si>
  <si>
    <t>Steamer insert</t>
  </si>
  <si>
    <t>Bag of frozen vegetables</t>
  </si>
  <si>
    <t>1 head cauliflower</t>
  </si>
  <si>
    <t>1/4 tsp. salt</t>
  </si>
  <si>
    <t>1/4 tsp. black pepper</t>
  </si>
  <si>
    <t>1/4 cup chopped fresh parsley</t>
  </si>
  <si>
    <t>1 cauliflower head</t>
  </si>
  <si>
    <t>3 Tbsp. grated or shredded Parmesan cheese</t>
  </si>
  <si>
    <t>1/4 cup fat free plain Greek yogurt</t>
  </si>
  <si>
    <t>1/2 tsp. minced garlic</t>
  </si>
  <si>
    <t>Pepper to taste</t>
  </si>
  <si>
    <t>Low-sodium can (beans)</t>
  </si>
  <si>
    <t>Canned fruit packed in juice or water</t>
  </si>
  <si>
    <t>Olive oil</t>
  </si>
  <si>
    <t>Vinegar</t>
  </si>
  <si>
    <t>Herbs</t>
  </si>
  <si>
    <t>Low-sodium, whole-wheat food (crackers)</t>
  </si>
  <si>
    <t>Applesauce</t>
  </si>
  <si>
    <t>10.5 oz. frozen packaged spinach</t>
  </si>
  <si>
    <t>1/2 cup fat-free yogurt</t>
  </si>
  <si>
    <t>1/2 cup reduced-fat sour cream</t>
  </si>
  <si>
    <t>1/2 cup fat-free feta cheese, crumbled</t>
  </si>
  <si>
    <t>1/3 cup chopped fresh parsley or dill</t>
  </si>
  <si>
    <t>1/2 tsp. black pepper</t>
  </si>
  <si>
    <t>6 whole-wheat pitas</t>
  </si>
  <si>
    <t>Plates (for tasting)</t>
  </si>
  <si>
    <t>1 1/2 tsp. olive oil (extra-virgin)</t>
  </si>
  <si>
    <t>1 tsp. honey</t>
  </si>
  <si>
    <t>1/8 tsp. pepper</t>
  </si>
  <si>
    <t>1 carrot, shredded</t>
  </si>
  <si>
    <t>2 cups shredded green or purple cabbage</t>
  </si>
  <si>
    <t>1/2 cup cherry tomatoes, quartered</t>
  </si>
  <si>
    <t>1 medium ripe avocado, halved and pitted</t>
  </si>
  <si>
    <t>4 8-inch whole-wheat wraps or tortillas</t>
  </si>
  <si>
    <t>Box or flat grader</t>
  </si>
  <si>
    <t>Vegetable peeler</t>
  </si>
  <si>
    <t>Whisk</t>
  </si>
  <si>
    <t>Fork</t>
  </si>
  <si>
    <t>2 medium bowls</t>
  </si>
  <si>
    <t>Butter knife or spreader</t>
  </si>
  <si>
    <t>Colander</t>
  </si>
  <si>
    <t>Grocery store section signs</t>
  </si>
  <si>
    <t>1 green apple</t>
  </si>
  <si>
    <t>1-2 handfuls spinach</t>
  </si>
  <si>
    <t>1/4 large cucumber</t>
  </si>
  <si>
    <t>1 kiwi</t>
  </si>
  <si>
    <t>2 tsp. honey</t>
  </si>
  <si>
    <t>1 cup ice cubes</t>
  </si>
  <si>
    <t>Blender</t>
  </si>
  <si>
    <t>1 31 oz. can low-sodium or no-salt-added black-eyed peas</t>
  </si>
  <si>
    <t>1 15.25 oz. can low-sodium or no-salt-added whole-kernel corn</t>
  </si>
  <si>
    <t>1 8.8 oz. package brown rice</t>
  </si>
  <si>
    <t>2 stalks celery</t>
  </si>
  <si>
    <t>1 bell pepper</t>
  </si>
  <si>
    <t>1 Tbsp. olive or canola oil</t>
  </si>
  <si>
    <t>1 Tbsp. water</t>
  </si>
  <si>
    <t>2 Tbsp. lemon juice or any type of vinegar</t>
  </si>
  <si>
    <t xml:space="preserve">1/4 cup chopped, fresh parsley </t>
  </si>
  <si>
    <t>1/8 tsp. black pepper</t>
  </si>
  <si>
    <t>Measuring cup/spoons</t>
  </si>
  <si>
    <t>Large bowl</t>
  </si>
  <si>
    <t>1 15 oz. can low-sodium or no-salt-added black beans</t>
  </si>
  <si>
    <t>1 15.5 oz. can regular black beans</t>
  </si>
  <si>
    <t>1 15.5 oz. can low-sodium or no-salt added whole-kernel corn</t>
  </si>
  <si>
    <t>1 15 oz. can regular corn</t>
  </si>
  <si>
    <t>1 15 oz. can no-salt added, diced tomatoes</t>
  </si>
  <si>
    <t>1/2 cup red onion, diced</t>
  </si>
  <si>
    <t>1 tsp. minced garlic</t>
  </si>
  <si>
    <t>2 Tbsp. chopped cilantro</t>
  </si>
  <si>
    <t>2 Tbsp. cider vinegar</t>
  </si>
  <si>
    <t>2 Tbsp. olive oil</t>
  </si>
  <si>
    <t>Juice of 1 lime</t>
  </si>
  <si>
    <t>Grocery bags</t>
  </si>
  <si>
    <t>Local circulars</t>
  </si>
  <si>
    <t>Calendar for the next week</t>
  </si>
  <si>
    <t>Blank sheets of lined paper</t>
  </si>
  <si>
    <t>Pens</t>
  </si>
  <si>
    <t>Eat a Rainbow</t>
  </si>
  <si>
    <t>1 melon</t>
  </si>
  <si>
    <t>1 corn on the cob</t>
  </si>
  <si>
    <t>1 beet or carrot with leafy top</t>
  </si>
  <si>
    <t>Blue/purple produce (blueberries, eggplants, red onions)</t>
  </si>
  <si>
    <t>Red/pink produce (beets, cherries, red apples)</t>
  </si>
  <si>
    <t>White/brown produce (bananas, brown pears, cauliflower)</t>
  </si>
  <si>
    <t>Green produce (avocados, okra, peas)</t>
  </si>
  <si>
    <t>2 medium cucumbers</t>
  </si>
  <si>
    <t>4 medium tomatoes</t>
  </si>
  <si>
    <t>1 medium red onion</t>
  </si>
  <si>
    <t>2 Tbsp. fat-free feta cheese, crumbled</t>
  </si>
  <si>
    <t>1/4 chopped fresh mint or parsley</t>
  </si>
  <si>
    <t>2 fresh limes</t>
  </si>
  <si>
    <t>1 Tbsp. extra-virgin olive oil</t>
  </si>
  <si>
    <t>Small bowl</t>
  </si>
  <si>
    <t>Cooking herbs (basil, chives, dill, oregano, parsley, mint, etc.)</t>
  </si>
  <si>
    <t>Jar/glass of water</t>
  </si>
  <si>
    <t>Paper towel</t>
  </si>
  <si>
    <t>Zip top bag</t>
  </si>
  <si>
    <t>1 medium lemon</t>
  </si>
  <si>
    <t>2 tsp. extra-virgin olive oil</t>
  </si>
  <si>
    <t>1 medium garlic clove minced or 1/2 tsp. bottled minced garlic</t>
  </si>
  <si>
    <t>1/4 tsp. pepper</t>
  </si>
  <si>
    <t>4 large zucchini, rated (or sliced)</t>
  </si>
  <si>
    <t>1/4 cup crumbled fat-free feta cheese</t>
  </si>
  <si>
    <t>2 Tbsp. fresh dillweed, chopped</t>
  </si>
  <si>
    <t>2 Tbsp. finely chopped red onion</t>
  </si>
  <si>
    <t>1 Tbsp. fresh parsley, chopped</t>
  </si>
  <si>
    <t>1/4 cup fat-free plain Greek yogurt (optional)</t>
  </si>
  <si>
    <t>Medium bowl</t>
  </si>
  <si>
    <t>The Role of Food and Your Health:                                             Cholesterol and Blood Sugar</t>
  </si>
  <si>
    <t>Activity Supplies</t>
  </si>
  <si>
    <t>Blank notecards</t>
  </si>
  <si>
    <t>The Role of Food and Your Health:                                             Blood Pressure</t>
  </si>
  <si>
    <t>Blood pressure monitors</t>
  </si>
  <si>
    <t>Water bottles</t>
  </si>
  <si>
    <t>Post-workout snack</t>
  </si>
  <si>
    <t>Yoga mats</t>
  </si>
  <si>
    <t>Exercise signs</t>
  </si>
  <si>
    <t>Whole-wheat bread with low-fat nut butter, unsalted nuts</t>
  </si>
  <si>
    <t>-</t>
  </si>
  <si>
    <t>$0.59; $3.99; $3.49</t>
  </si>
  <si>
    <t>$2.50; $1.29; $0.45</t>
  </si>
  <si>
    <t>$0.59; $0.25; $1.99</t>
  </si>
  <si>
    <t>Yellow/orange produce (corn, carrots, pineapples)</t>
  </si>
  <si>
    <t>$0.55/lb; $0.83; $1.79</t>
  </si>
  <si>
    <t>$0.79; $1.00; $0.59</t>
  </si>
  <si>
    <t>Activity Ingredients</t>
  </si>
  <si>
    <t>Wooden spoon (for mixing)</t>
  </si>
  <si>
    <t>Bowls</t>
  </si>
  <si>
    <t>Cost of Activity Ingredients</t>
  </si>
  <si>
    <t>Cost of Activity Supplies</t>
  </si>
  <si>
    <t>Cost of Demo Supplies</t>
  </si>
  <si>
    <t>Sauté, Simmer, &amp; Steam</t>
  </si>
  <si>
    <t>Number of Participants</t>
  </si>
  <si>
    <t>Educational Experience</t>
  </si>
  <si>
    <t>$3.99/ 100 ct</t>
  </si>
  <si>
    <t>Price/total package</t>
  </si>
  <si>
    <t>$3.99/100 ct</t>
  </si>
  <si>
    <t>$2.75/12 ct</t>
  </si>
  <si>
    <t>$3.84/100 ct</t>
  </si>
  <si>
    <t>Rice cooker</t>
  </si>
  <si>
    <t>Microwave*</t>
  </si>
  <si>
    <t>Total (with rice cooker only)</t>
  </si>
  <si>
    <t xml:space="preserve">*Choose the microwave, rice cooker or electric burner (with pot and lid) to cook the rice. The total price uses the least expensive method, rice cooker. </t>
  </si>
  <si>
    <t>$4.91/ 50 ct</t>
  </si>
  <si>
    <t>3 Tbsp. red wine, white, apple, or cider vinegar</t>
  </si>
  <si>
    <t>$3.85/100 ct</t>
  </si>
  <si>
    <t>1 cup low-sodium, fat-free chicken broth</t>
  </si>
  <si>
    <t>$3.84/ 100 ct</t>
  </si>
  <si>
    <t>$2.84/ 100 ct</t>
  </si>
  <si>
    <t>$2.63/12 ct</t>
  </si>
  <si>
    <t>$3.13/ 16 oz; $2.24/ 16 oz; $7.68/ 15.25 oz</t>
  </si>
  <si>
    <t>$8.49/ ea</t>
  </si>
  <si>
    <t>$14.99/ ea</t>
  </si>
  <si>
    <t>$3.25/ 100 ct</t>
  </si>
  <si>
    <r>
      <t xml:space="preserve">1 cup fat-free or low-fat milk or non-dairy alternative or </t>
    </r>
    <r>
      <rPr>
        <i/>
        <sz val="11"/>
        <color theme="1"/>
        <rFont val="Calibri"/>
        <family val="2"/>
        <scheme val="minor"/>
      </rPr>
      <t>water</t>
    </r>
  </si>
  <si>
    <t>$4.27/200 ct</t>
  </si>
  <si>
    <t>$2.84/100 ct</t>
  </si>
  <si>
    <t>2 Tbsp. fresh lemon juice</t>
  </si>
  <si>
    <t>measuring cups and spoons</t>
  </si>
  <si>
    <t>Food processor</t>
  </si>
  <si>
    <t>Demo Supplies*</t>
  </si>
  <si>
    <t xml:space="preserve">*There are some overlapping supplies using for both the demo and activity, only purchase them once. </t>
  </si>
  <si>
    <t>Blender**</t>
  </si>
  <si>
    <t>**Choose the blender or food processor. The total price uses the least expensive method, food processor.</t>
  </si>
  <si>
    <t>Electric kettle</t>
  </si>
  <si>
    <t xml:space="preserve">Electric burner + pot and lid
</t>
  </si>
  <si>
    <t>1/3 cup dried, unsweetened cranberries or raisins</t>
  </si>
  <si>
    <t>1-2 tsp. lemon juice</t>
  </si>
  <si>
    <t>Electric burner + pot and lid</t>
  </si>
  <si>
    <t>1 Tbsp. coarsely chopped fresh cilantro</t>
  </si>
  <si>
    <t>1 15 oz. can reduced-sodium white beans, rinsed and drained</t>
  </si>
  <si>
    <t>Sauté, Simmer &amp; Steam</t>
  </si>
  <si>
    <t>Monounsaturated fat example (avocado)</t>
  </si>
  <si>
    <t>Polyunsaturated fat example (sunflower seeds)</t>
  </si>
  <si>
    <t>Poster board with markers</t>
  </si>
  <si>
    <t xml:space="preserve">Blood sugar monitoring system </t>
  </si>
  <si>
    <t>Blood sugar test strips</t>
  </si>
  <si>
    <t>$5/25 ct</t>
  </si>
  <si>
    <t>Cholesterol home test*</t>
  </si>
  <si>
    <t>*Product price found on theonlinedrugstore.com</t>
  </si>
  <si>
    <t>$16.40/test**</t>
  </si>
  <si>
    <t>**Price per person</t>
  </si>
  <si>
    <t xml:space="preserve">Notes: All prices are subject to change (current as of 2018) and have been rounded to the nearest dollar and are based on purchasing the entire food package or supply. All prices (from zip code 75142) for food ingredients are from Kroger.com and all other products were priced using Walmart.com (unless otherwise specified). Additionally, the recipes used in the educational experiences are typically based on 4 or 6 servings. You can enter in the number of participants per lesson in column A of this spreadsheet to determine costs. The activity supplies can be shared among  participants and many of the ingredients and supplies may only need to be purchased once and can be used on many of the educational experiences. Also, you may wish to check your kitchen before purchasing ingredients or supplies to see if you already have some available. </t>
  </si>
  <si>
    <t>*Choose the microwave, electric kettle or electric burner (with pot and lid) to boil the water. The total price uses the least expensive method, electric kettle.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</si>
</sst>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quot;$&quot;#,##0"/>
  </numFmts>
  <fonts count="12" x14ac:knownFonts="1">
    <font>
      <sz val="11"/>
      <color theme="1"/>
      <name val="Calibri"/>
      <family val="2"/>
      <scheme val="minor"/>
    </font>
    <font>
      <b/>
      <sz val="11"/>
      <color theme="1"/>
      <name val="Calibri"/>
      <family val="2"/>
      <scheme val="minor"/>
    </font>
    <font>
      <u/>
      <sz val="11"/>
      <color theme="10"/>
      <name val="Calibri"/>
      <family val="2"/>
      <scheme val="minor"/>
    </font>
    <font>
      <sz val="18"/>
      <color theme="1"/>
      <name val="Calibri"/>
      <family val="2"/>
      <scheme val="minor"/>
    </font>
    <font>
      <sz val="20"/>
      <color theme="1"/>
      <name val="Calibri"/>
      <family val="2"/>
      <scheme val="minor"/>
    </font>
    <font>
      <b/>
      <sz val="12"/>
      <color theme="1"/>
      <name val="Calibri"/>
      <family val="2"/>
      <scheme val="minor"/>
    </font>
    <font>
      <sz val="12"/>
      <color theme="1"/>
      <name val="Calibri"/>
      <family val="2"/>
      <scheme val="minor"/>
    </font>
    <font>
      <u/>
      <sz val="12"/>
      <color theme="10"/>
      <name val="Calibri"/>
      <family val="2"/>
      <scheme val="minor"/>
    </font>
    <font>
      <sz val="10"/>
      <color rgb="FF333333"/>
      <name val="Verdana"/>
      <family val="2"/>
    </font>
    <font>
      <i/>
      <sz val="11"/>
      <color theme="1"/>
      <name val="Calibri"/>
      <family val="2"/>
      <scheme val="minor"/>
    </font>
    <font>
      <b/>
      <sz val="9"/>
      <color indexed="81"/>
      <name val="Tahoma"/>
      <family val="2"/>
    </font>
    <font>
      <sz val="7.5"/>
      <color theme="1"/>
      <name val="Calibri"/>
      <family val="2"/>
      <scheme val="minor"/>
    </font>
  </fonts>
  <fills count="7">
    <fill>
      <patternFill patternType="none"/>
    </fill>
    <fill>
      <patternFill patternType="gray125"/>
    </fill>
    <fill>
      <patternFill patternType="solid">
        <fgColor rgb="FFCCCCFF"/>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0" fontId="2" fillId="0" borderId="0" applyNumberFormat="0" applyFill="0" applyBorder="0" applyAlignment="0" applyProtection="0"/>
  </cellStyleXfs>
  <cellXfs count="108">
    <xf numFmtId="0" fontId="0" fillId="0" borderId="0" xfId="0"/>
    <xf numFmtId="0" fontId="1" fillId="0" borderId="5" xfId="0" applyFont="1" applyBorder="1" applyAlignment="1">
      <alignment horizontal="center" vertical="center"/>
    </xf>
    <xf numFmtId="164" fontId="1" fillId="0" borderId="4" xfId="0" applyNumberFormat="1" applyFont="1" applyBorder="1" applyAlignment="1">
      <alignment horizontal="center" vertical="center" wrapText="1"/>
    </xf>
    <xf numFmtId="0" fontId="1" fillId="0" borderId="6" xfId="0" applyFont="1" applyBorder="1" applyAlignment="1">
      <alignment horizontal="center" vertical="center"/>
    </xf>
    <xf numFmtId="0" fontId="0" fillId="0" borderId="0" xfId="0" applyAlignment="1">
      <alignment horizontal="center" vertical="center"/>
    </xf>
    <xf numFmtId="0" fontId="0" fillId="0" borderId="0" xfId="0" applyFont="1"/>
    <xf numFmtId="164" fontId="1" fillId="0" borderId="7" xfId="0" applyNumberFormat="1" applyFont="1" applyBorder="1" applyAlignment="1">
      <alignment horizontal="center" vertical="center" wrapText="1"/>
    </xf>
    <xf numFmtId="0" fontId="0" fillId="0" borderId="0" xfId="0" applyBorder="1"/>
    <xf numFmtId="0" fontId="1" fillId="0" borderId="0" xfId="0" applyFont="1" applyAlignment="1">
      <alignment horizontal="center"/>
    </xf>
    <xf numFmtId="0" fontId="0" fillId="0" borderId="0" xfId="0" applyAlignment="1">
      <alignment wrapText="1"/>
    </xf>
    <xf numFmtId="0" fontId="1" fillId="0" borderId="14" xfId="0" applyFont="1" applyBorder="1"/>
    <xf numFmtId="0" fontId="1" fillId="0" borderId="15" xfId="0" applyFont="1" applyBorder="1"/>
    <xf numFmtId="0" fontId="1" fillId="0" borderId="6" xfId="0" applyFont="1" applyBorder="1" applyAlignment="1">
      <alignment horizontal="center"/>
    </xf>
    <xf numFmtId="0" fontId="1" fillId="0" borderId="3" xfId="0" applyFont="1" applyBorder="1" applyAlignment="1">
      <alignment horizontal="center"/>
    </xf>
    <xf numFmtId="0" fontId="1" fillId="0" borderId="14" xfId="0" applyFont="1" applyBorder="1" applyAlignment="1">
      <alignment wrapText="1"/>
    </xf>
    <xf numFmtId="0" fontId="0" fillId="0" borderId="0" xfId="0" applyBorder="1" applyAlignment="1">
      <alignment wrapText="1"/>
    </xf>
    <xf numFmtId="0" fontId="0" fillId="0" borderId="0" xfId="0" applyFill="1" applyBorder="1"/>
    <xf numFmtId="0" fontId="0" fillId="0" borderId="0" xfId="0" applyFill="1" applyBorder="1" applyAlignment="1">
      <alignment wrapText="1"/>
    </xf>
    <xf numFmtId="0" fontId="1" fillId="0" borderId="6" xfId="0" applyFont="1" applyFill="1" applyBorder="1" applyAlignment="1">
      <alignment horizontal="center"/>
    </xf>
    <xf numFmtId="0" fontId="0" fillId="0" borderId="0" xfId="0" applyBorder="1" applyAlignment="1">
      <alignment vertical="top" wrapText="1"/>
    </xf>
    <xf numFmtId="0" fontId="0" fillId="0" borderId="0" xfId="0" applyFill="1" applyBorder="1" applyAlignment="1">
      <alignment vertical="top" wrapText="1"/>
    </xf>
    <xf numFmtId="0" fontId="0" fillId="0" borderId="0" xfId="0" applyBorder="1" applyAlignment="1">
      <alignment vertical="top"/>
    </xf>
    <xf numFmtId="0" fontId="0" fillId="0" borderId="0" xfId="0" applyFont="1" applyBorder="1"/>
    <xf numFmtId="0" fontId="0" fillId="0" borderId="0" xfId="0" applyFont="1" applyBorder="1" applyAlignment="1">
      <alignment wrapText="1"/>
    </xf>
    <xf numFmtId="0" fontId="1" fillId="0" borderId="15" xfId="0" applyFont="1" applyBorder="1" applyAlignment="1">
      <alignment horizontal="left"/>
    </xf>
    <xf numFmtId="0" fontId="1" fillId="0" borderId="13" xfId="0" applyFont="1" applyBorder="1"/>
    <xf numFmtId="0" fontId="7" fillId="0" borderId="2" xfId="1" applyFont="1" applyBorder="1" applyAlignment="1">
      <alignment wrapText="1"/>
    </xf>
    <xf numFmtId="0" fontId="7" fillId="0" borderId="2" xfId="1" applyFont="1" applyBorder="1"/>
    <xf numFmtId="0" fontId="7" fillId="0" borderId="0" xfId="1" applyFont="1" applyFill="1"/>
    <xf numFmtId="0" fontId="7" fillId="0" borderId="2" xfId="1" applyFont="1" applyBorder="1" applyAlignment="1"/>
    <xf numFmtId="0" fontId="7" fillId="0" borderId="2" xfId="1" applyFont="1" applyBorder="1" applyAlignment="1">
      <alignment vertical="center" wrapText="1"/>
    </xf>
    <xf numFmtId="0" fontId="7" fillId="0" borderId="11" xfId="1" applyFont="1" applyBorder="1" applyAlignment="1">
      <alignment wrapText="1"/>
    </xf>
    <xf numFmtId="164" fontId="5" fillId="3" borderId="1" xfId="0" applyNumberFormat="1" applyFont="1" applyFill="1" applyBorder="1" applyAlignment="1">
      <alignment horizontal="center" vertical="center"/>
    </xf>
    <xf numFmtId="164" fontId="0" fillId="0" borderId="9" xfId="0" applyNumberFormat="1" applyBorder="1" applyAlignment="1">
      <alignment horizontal="center"/>
    </xf>
    <xf numFmtId="0" fontId="1" fillId="0" borderId="10" xfId="0" applyFont="1" applyBorder="1" applyAlignment="1">
      <alignment horizontal="center"/>
    </xf>
    <xf numFmtId="0" fontId="0" fillId="0" borderId="16" xfId="0" applyFill="1" applyBorder="1"/>
    <xf numFmtId="0" fontId="1" fillId="0" borderId="13" xfId="0" applyFont="1" applyBorder="1" applyAlignment="1">
      <alignment horizontal="center"/>
    </xf>
    <xf numFmtId="0" fontId="1" fillId="3" borderId="14" xfId="0" applyFont="1" applyFill="1" applyBorder="1"/>
    <xf numFmtId="0" fontId="1" fillId="3" borderId="6" xfId="0" applyFont="1" applyFill="1" applyBorder="1"/>
    <xf numFmtId="0" fontId="1" fillId="0" borderId="21" xfId="0" applyFont="1" applyBorder="1" applyAlignment="1">
      <alignment horizontal="center"/>
    </xf>
    <xf numFmtId="0" fontId="1" fillId="0" borderId="0" xfId="0" applyFont="1" applyBorder="1" applyAlignment="1">
      <alignment horizontal="center"/>
    </xf>
    <xf numFmtId="0" fontId="1" fillId="0" borderId="0" xfId="0" applyFont="1" applyFill="1" applyBorder="1" applyAlignment="1">
      <alignment horizontal="center"/>
    </xf>
    <xf numFmtId="0" fontId="1" fillId="0" borderId="0" xfId="0" applyFont="1" applyBorder="1"/>
    <xf numFmtId="164" fontId="1" fillId="0" borderId="0" xfId="0" applyNumberFormat="1" applyFont="1" applyBorder="1"/>
    <xf numFmtId="0" fontId="0" fillId="0" borderId="16" xfId="0" applyFill="1" applyBorder="1" applyAlignment="1">
      <alignment vertical="top" wrapText="1"/>
    </xf>
    <xf numFmtId="0" fontId="0" fillId="0" borderId="6" xfId="0" applyBorder="1"/>
    <xf numFmtId="0" fontId="0" fillId="0" borderId="13" xfId="0" applyBorder="1"/>
    <xf numFmtId="0" fontId="1" fillId="0" borderId="3" xfId="0" applyFont="1" applyFill="1" applyBorder="1" applyAlignment="1">
      <alignment horizontal="center"/>
    </xf>
    <xf numFmtId="0" fontId="1" fillId="0" borderId="10" xfId="0" applyFont="1" applyFill="1" applyBorder="1" applyAlignment="1">
      <alignment horizontal="center"/>
    </xf>
    <xf numFmtId="0" fontId="1" fillId="3" borderId="6" xfId="0" applyFont="1" applyFill="1" applyBorder="1" applyAlignment="1">
      <alignment vertical="top" wrapText="1"/>
    </xf>
    <xf numFmtId="0" fontId="1" fillId="0" borderId="0" xfId="0" applyFont="1" applyFill="1" applyBorder="1"/>
    <xf numFmtId="0" fontId="1" fillId="3" borderId="13" xfId="0" applyFont="1" applyFill="1" applyBorder="1"/>
    <xf numFmtId="165" fontId="5" fillId="0" borderId="1" xfId="0" applyNumberFormat="1" applyFont="1" applyBorder="1" applyAlignment="1">
      <alignment horizontal="center" vertical="center"/>
    </xf>
    <xf numFmtId="165" fontId="5" fillId="3" borderId="1" xfId="0" applyNumberFormat="1" applyFont="1" applyFill="1" applyBorder="1" applyAlignment="1">
      <alignment horizontal="center" vertical="center"/>
    </xf>
    <xf numFmtId="165" fontId="5" fillId="0" borderId="12" xfId="0" applyNumberFormat="1" applyFont="1" applyBorder="1" applyAlignment="1">
      <alignment horizontal="center" vertical="center"/>
    </xf>
    <xf numFmtId="165" fontId="5" fillId="0" borderId="1" xfId="0" applyNumberFormat="1" applyFont="1" applyFill="1" applyBorder="1" applyAlignment="1">
      <alignment horizontal="center" vertical="center"/>
    </xf>
    <xf numFmtId="165" fontId="0" fillId="3" borderId="0" xfId="0" applyNumberFormat="1" applyFill="1"/>
    <xf numFmtId="165" fontId="5" fillId="0" borderId="8" xfId="0" applyNumberFormat="1" applyFont="1" applyBorder="1" applyAlignment="1">
      <alignment horizontal="center" vertical="center"/>
    </xf>
    <xf numFmtId="165" fontId="5" fillId="0" borderId="8" xfId="0" applyNumberFormat="1" applyFont="1" applyFill="1" applyBorder="1" applyAlignment="1">
      <alignment horizontal="center" vertical="center"/>
    </xf>
    <xf numFmtId="165" fontId="0" fillId="0" borderId="18" xfId="0" applyNumberFormat="1" applyFill="1" applyBorder="1" applyAlignment="1">
      <alignment horizontal="right"/>
    </xf>
    <xf numFmtId="165" fontId="0" fillId="0" borderId="9" xfId="0" applyNumberFormat="1" applyBorder="1" applyAlignment="1">
      <alignment horizontal="right" wrapText="1"/>
    </xf>
    <xf numFmtId="165" fontId="1" fillId="3" borderId="6" xfId="0" applyNumberFormat="1" applyFont="1" applyFill="1" applyBorder="1"/>
    <xf numFmtId="165" fontId="0" fillId="0" borderId="9" xfId="0" applyNumberFormat="1" applyFill="1" applyBorder="1" applyAlignment="1">
      <alignment horizontal="right" wrapText="1"/>
    </xf>
    <xf numFmtId="165" fontId="0" fillId="0" borderId="9" xfId="0" applyNumberFormat="1" applyBorder="1" applyAlignment="1">
      <alignment horizontal="right" vertical="top" wrapText="1"/>
    </xf>
    <xf numFmtId="165" fontId="0" fillId="0" borderId="9" xfId="0" applyNumberFormat="1" applyBorder="1" applyAlignment="1">
      <alignment horizontal="right"/>
    </xf>
    <xf numFmtId="165" fontId="0" fillId="0" borderId="9" xfId="0" applyNumberFormat="1" applyBorder="1" applyAlignment="1">
      <alignment horizontal="center" vertical="center"/>
    </xf>
    <xf numFmtId="165" fontId="0" fillId="0" borderId="9" xfId="0" applyNumberFormat="1" applyBorder="1"/>
    <xf numFmtId="165" fontId="1" fillId="3" borderId="15" xfId="0" applyNumberFormat="1" applyFont="1" applyFill="1" applyBorder="1"/>
    <xf numFmtId="165" fontId="0" fillId="0" borderId="0" xfId="0" applyNumberFormat="1"/>
    <xf numFmtId="165" fontId="1" fillId="0" borderId="15" xfId="0" applyNumberFormat="1" applyFont="1" applyBorder="1"/>
    <xf numFmtId="165" fontId="0" fillId="0" borderId="0" xfId="0" applyNumberFormat="1" applyBorder="1"/>
    <xf numFmtId="165" fontId="1" fillId="0" borderId="0" xfId="0" applyNumberFormat="1" applyFont="1" applyFill="1" applyBorder="1"/>
    <xf numFmtId="165" fontId="0" fillId="0" borderId="9" xfId="0" applyNumberFormat="1" applyBorder="1" applyAlignment="1">
      <alignment horizontal="center"/>
    </xf>
    <xf numFmtId="165" fontId="0" fillId="0" borderId="9" xfId="0" applyNumberFormat="1" applyFont="1" applyBorder="1" applyAlignment="1">
      <alignment horizontal="right" wrapText="1"/>
    </xf>
    <xf numFmtId="0" fontId="5" fillId="0" borderId="9" xfId="0" applyFont="1" applyBorder="1" applyAlignment="1">
      <alignment horizontal="center" vertical="center"/>
    </xf>
    <xf numFmtId="0" fontId="5" fillId="0" borderId="20" xfId="0" applyFont="1" applyBorder="1" applyAlignment="1">
      <alignment horizontal="center" vertical="center"/>
    </xf>
    <xf numFmtId="0" fontId="1" fillId="0" borderId="21" xfId="0" applyFont="1" applyBorder="1" applyAlignment="1">
      <alignment horizontal="center" wrapText="1"/>
    </xf>
    <xf numFmtId="0" fontId="1" fillId="5" borderId="6" xfId="0" applyFont="1" applyFill="1" applyBorder="1" applyAlignment="1">
      <alignment horizontal="center"/>
    </xf>
    <xf numFmtId="0" fontId="1" fillId="3" borderId="3" xfId="0" applyFont="1" applyFill="1" applyBorder="1" applyAlignment="1">
      <alignment horizontal="center"/>
    </xf>
    <xf numFmtId="0" fontId="1" fillId="3" borderId="21" xfId="0" applyFont="1" applyFill="1" applyBorder="1" applyAlignment="1">
      <alignment horizontal="center"/>
    </xf>
    <xf numFmtId="0" fontId="8" fillId="0" borderId="0" xfId="0" applyFont="1"/>
    <xf numFmtId="164" fontId="0" fillId="0" borderId="9" xfId="0" applyNumberFormat="1" applyFont="1" applyBorder="1"/>
    <xf numFmtId="164" fontId="0" fillId="0" borderId="9" xfId="0" applyNumberFormat="1" applyBorder="1"/>
    <xf numFmtId="164" fontId="0" fillId="0" borderId="9" xfId="0" applyNumberFormat="1" applyBorder="1" applyAlignment="1">
      <alignment horizontal="right"/>
    </xf>
    <xf numFmtId="164" fontId="0" fillId="0" borderId="9" xfId="0" applyNumberFormat="1" applyFont="1" applyBorder="1" applyAlignment="1">
      <alignment wrapText="1"/>
    </xf>
    <xf numFmtId="0" fontId="9" fillId="0" borderId="0" xfId="0" applyFont="1" applyFill="1" applyBorder="1" applyAlignment="1">
      <alignment vertical="top" wrapText="1"/>
    </xf>
    <xf numFmtId="164" fontId="0" fillId="0" borderId="9" xfId="0" applyNumberFormat="1" applyFont="1" applyBorder="1" applyAlignment="1">
      <alignment horizontal="right"/>
    </xf>
    <xf numFmtId="164" fontId="0" fillId="0" borderId="9" xfId="0" applyNumberFormat="1" applyBorder="1" applyAlignment="1">
      <alignment horizontal="right" wrapText="1"/>
    </xf>
    <xf numFmtId="164" fontId="0" fillId="0" borderId="20" xfId="0" applyNumberFormat="1" applyBorder="1"/>
    <xf numFmtId="0" fontId="9" fillId="0" borderId="0" xfId="0" applyFont="1" applyFill="1" applyBorder="1"/>
    <xf numFmtId="164" fontId="0" fillId="0" borderId="0" xfId="0" applyNumberFormat="1" applyBorder="1"/>
    <xf numFmtId="0" fontId="9" fillId="6" borderId="0" xfId="0" applyFont="1" applyFill="1" applyBorder="1" applyAlignment="1"/>
    <xf numFmtId="0" fontId="0" fillId="0" borderId="17" xfId="0" applyFill="1" applyBorder="1"/>
    <xf numFmtId="164" fontId="0" fillId="0" borderId="18" xfId="0" applyNumberFormat="1" applyBorder="1" applyAlignment="1">
      <alignment horizontal="right"/>
    </xf>
    <xf numFmtId="165" fontId="0" fillId="0" borderId="20" xfId="0" applyNumberFormat="1" applyBorder="1" applyAlignment="1">
      <alignment horizontal="right" wrapText="1"/>
    </xf>
    <xf numFmtId="165" fontId="0" fillId="0" borderId="9" xfId="0" applyNumberFormat="1" applyFill="1" applyBorder="1" applyAlignment="1">
      <alignment horizontal="right"/>
    </xf>
    <xf numFmtId="165" fontId="1" fillId="3" borderId="20" xfId="0" applyNumberFormat="1" applyFont="1" applyFill="1" applyBorder="1"/>
    <xf numFmtId="164" fontId="0" fillId="0" borderId="18" xfId="0" applyNumberFormat="1" applyFont="1" applyBorder="1"/>
    <xf numFmtId="164" fontId="0" fillId="0" borderId="20" xfId="0" applyNumberFormat="1" applyFont="1" applyBorder="1"/>
    <xf numFmtId="0" fontId="0" fillId="4" borderId="16" xfId="0" applyFill="1" applyBorder="1" applyAlignment="1">
      <alignment horizontal="center" vertical="center"/>
    </xf>
    <xf numFmtId="0" fontId="0" fillId="4" borderId="17" xfId="0" applyFill="1" applyBorder="1" applyAlignment="1">
      <alignment horizontal="center" vertical="center"/>
    </xf>
    <xf numFmtId="0" fontId="11" fillId="5" borderId="0" xfId="0" applyFont="1" applyFill="1" applyAlignment="1">
      <alignment horizontal="center" vertical="center" wrapText="1"/>
    </xf>
    <xf numFmtId="0" fontId="6" fillId="2" borderId="0" xfId="0" applyFont="1" applyFill="1" applyAlignment="1">
      <alignment horizontal="center" vertical="center" wrapText="1"/>
    </xf>
    <xf numFmtId="0" fontId="4" fillId="2" borderId="0" xfId="0" applyFont="1" applyFill="1" applyAlignment="1">
      <alignment horizontal="center" vertical="center" wrapText="1"/>
    </xf>
    <xf numFmtId="0" fontId="0" fillId="2" borderId="19" xfId="0" applyFill="1" applyBorder="1" applyAlignment="1">
      <alignment horizontal="left" vertical="top"/>
    </xf>
    <xf numFmtId="0" fontId="0" fillId="2" borderId="0" xfId="0" applyFill="1" applyAlignment="1">
      <alignment horizontal="left" vertical="top"/>
    </xf>
    <xf numFmtId="0" fontId="4" fillId="2" borderId="0" xfId="0" applyFont="1" applyFill="1" applyAlignment="1">
      <alignment horizontal="center" vertical="center"/>
    </xf>
    <xf numFmtId="0" fontId="3" fillId="2" borderId="0" xfId="0" applyFont="1" applyFill="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CCCC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2</xdr:row>
      <xdr:rowOff>36281</xdr:rowOff>
    </xdr:from>
    <xdr:to>
      <xdr:col>10</xdr:col>
      <xdr:colOff>590550</xdr:colOff>
      <xdr:row>12</xdr:row>
      <xdr:rowOff>114300</xdr:rowOff>
    </xdr:to>
    <xdr:pic>
      <xdr:nvPicPr>
        <xdr:cNvPr id="3" name="Picture 2" descr="Apple Nachos">
          <a:extLst>
            <a:ext uri="{FF2B5EF4-FFF2-40B4-BE49-F238E27FC236}">
              <a16:creationId xmlns:a16="http://schemas.microsoft.com/office/drawing/2014/main" id="{C0AC878F-75EA-4C40-86A9-157CCC19B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48125" y="626831"/>
          <a:ext cx="3609975" cy="2021119"/>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2</xdr:row>
      <xdr:rowOff>9525</xdr:rowOff>
    </xdr:from>
    <xdr:to>
      <xdr:col>11</xdr:col>
      <xdr:colOff>16931</xdr:colOff>
      <xdr:row>8</xdr:row>
      <xdr:rowOff>161924</xdr:rowOff>
    </xdr:to>
    <xdr:pic>
      <xdr:nvPicPr>
        <xdr:cNvPr id="5" name="Picture 4" descr="Simple Persian Salad">
          <a:extLst>
            <a:ext uri="{FF2B5EF4-FFF2-40B4-BE49-F238E27FC236}">
              <a16:creationId xmlns:a16="http://schemas.microsoft.com/office/drawing/2014/main" id="{B5F1BD00-12E6-4B27-8749-655A567A4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19550" y="600075"/>
          <a:ext cx="3674531" cy="206692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4235</xdr:colOff>
      <xdr:row>2</xdr:row>
      <xdr:rowOff>5358</xdr:rowOff>
    </xdr:from>
    <xdr:to>
      <xdr:col>11</xdr:col>
      <xdr:colOff>28575</xdr:colOff>
      <xdr:row>10</xdr:row>
      <xdr:rowOff>142874</xdr:rowOff>
    </xdr:to>
    <xdr:pic>
      <xdr:nvPicPr>
        <xdr:cNvPr id="5" name="Picture 4" descr="Zucchini Salad">
          <a:extLst>
            <a:ext uri="{FF2B5EF4-FFF2-40B4-BE49-F238E27FC236}">
              <a16:creationId xmlns:a16="http://schemas.microsoft.com/office/drawing/2014/main" id="{2CAF8E4A-8985-429B-8A1E-836FE6F975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3785" y="595908"/>
          <a:ext cx="3681940" cy="2071091"/>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38100</xdr:colOff>
      <xdr:row>2</xdr:row>
      <xdr:rowOff>38100</xdr:rowOff>
    </xdr:from>
    <xdr:to>
      <xdr:col>11</xdr:col>
      <xdr:colOff>55278</xdr:colOff>
      <xdr:row>12</xdr:row>
      <xdr:rowOff>180975</xdr:rowOff>
    </xdr:to>
    <xdr:pic>
      <xdr:nvPicPr>
        <xdr:cNvPr id="2" name="Picture 1" descr="Chopped Colorful Veggie Salad">
          <a:extLst>
            <a:ext uri="{FF2B5EF4-FFF2-40B4-BE49-F238E27FC236}">
              <a16:creationId xmlns:a16="http://schemas.microsoft.com/office/drawing/2014/main" id="{936437B9-B88C-4101-A7F5-8330128BD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638175"/>
          <a:ext cx="3674778" cy="2057400"/>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22082</xdr:colOff>
      <xdr:row>2</xdr:row>
      <xdr:rowOff>0</xdr:rowOff>
    </xdr:from>
    <xdr:to>
      <xdr:col>10</xdr:col>
      <xdr:colOff>598337</xdr:colOff>
      <xdr:row>14</xdr:row>
      <xdr:rowOff>247650</xdr:rowOff>
    </xdr:to>
    <xdr:pic>
      <xdr:nvPicPr>
        <xdr:cNvPr id="2" name="Picture 1" descr="Black Bean Soup">
          <a:extLst>
            <a:ext uri="{FF2B5EF4-FFF2-40B4-BE49-F238E27FC236}">
              <a16:creationId xmlns:a16="http://schemas.microsoft.com/office/drawing/2014/main" id="{CEA2C851-2353-4DB7-A3D5-95F0071BC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1632" y="600075"/>
          <a:ext cx="3624255" cy="258127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4552</xdr:colOff>
      <xdr:row>1</xdr:row>
      <xdr:rowOff>190500</xdr:rowOff>
    </xdr:from>
    <xdr:to>
      <xdr:col>11</xdr:col>
      <xdr:colOff>0</xdr:colOff>
      <xdr:row>14</xdr:row>
      <xdr:rowOff>109005</xdr:rowOff>
    </xdr:to>
    <xdr:pic>
      <xdr:nvPicPr>
        <xdr:cNvPr id="2" name="Picture 1" descr="slow cooker panning curry with chicken cauliflower rice">
          <a:extLst>
            <a:ext uri="{FF2B5EF4-FFF2-40B4-BE49-F238E27FC236}">
              <a16:creationId xmlns:a16="http://schemas.microsoft.com/office/drawing/2014/main" id="{6767FA9F-D3FE-40D6-9904-9470908B0A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4102" y="590550"/>
          <a:ext cx="3653048" cy="241405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609599</xdr:colOff>
      <xdr:row>2</xdr:row>
      <xdr:rowOff>10264</xdr:rowOff>
    </xdr:from>
    <xdr:to>
      <xdr:col>18</xdr:col>
      <xdr:colOff>9525</xdr:colOff>
      <xdr:row>12</xdr:row>
      <xdr:rowOff>148855</xdr:rowOff>
    </xdr:to>
    <xdr:pic>
      <xdr:nvPicPr>
        <xdr:cNvPr id="3" name="Picture 2" descr="Cauliflower Mash">
          <a:extLst>
            <a:ext uri="{FF2B5EF4-FFF2-40B4-BE49-F238E27FC236}">
              <a16:creationId xmlns:a16="http://schemas.microsoft.com/office/drawing/2014/main" id="{9271AD68-6C09-4866-89B7-02802A43D3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6749" y="610339"/>
          <a:ext cx="3667126" cy="205311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13267</xdr:colOff>
      <xdr:row>2</xdr:row>
      <xdr:rowOff>9524</xdr:rowOff>
    </xdr:from>
    <xdr:to>
      <xdr:col>11</xdr:col>
      <xdr:colOff>19674</xdr:colOff>
      <xdr:row>11</xdr:row>
      <xdr:rowOff>333374</xdr:rowOff>
    </xdr:to>
    <xdr:pic>
      <xdr:nvPicPr>
        <xdr:cNvPr id="2" name="Picture 1" descr="Creamy Spinach Feta Dip">
          <a:extLst>
            <a:ext uri="{FF2B5EF4-FFF2-40B4-BE49-F238E27FC236}">
              <a16:creationId xmlns:a16="http://schemas.microsoft.com/office/drawing/2014/main" id="{134F230E-D7AF-4385-B373-6753EBCC78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817" y="609599"/>
          <a:ext cx="3664007" cy="261937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575732</xdr:colOff>
      <xdr:row>2</xdr:row>
      <xdr:rowOff>0</xdr:rowOff>
    </xdr:from>
    <xdr:to>
      <xdr:col>10</xdr:col>
      <xdr:colOff>558797</xdr:colOff>
      <xdr:row>9</xdr:row>
      <xdr:rowOff>133349</xdr:rowOff>
    </xdr:to>
    <xdr:pic>
      <xdr:nvPicPr>
        <xdr:cNvPr id="2" name="Picture 1" descr="wrap-de-frijoes">
          <a:extLst>
            <a:ext uri="{FF2B5EF4-FFF2-40B4-BE49-F238E27FC236}">
              <a16:creationId xmlns:a16="http://schemas.microsoft.com/office/drawing/2014/main" id="{A922CBE8-3407-4FC7-B1CC-8B06755308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85682" y="657225"/>
          <a:ext cx="3640665" cy="204787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609599</xdr:colOff>
      <xdr:row>2</xdr:row>
      <xdr:rowOff>10264</xdr:rowOff>
    </xdr:from>
    <xdr:to>
      <xdr:col>11</xdr:col>
      <xdr:colOff>0</xdr:colOff>
      <xdr:row>10</xdr:row>
      <xdr:rowOff>143522</xdr:rowOff>
    </xdr:to>
    <xdr:pic>
      <xdr:nvPicPr>
        <xdr:cNvPr id="2" name="Picture 1" descr="green monster smoothie">
          <a:extLst>
            <a:ext uri="{FF2B5EF4-FFF2-40B4-BE49-F238E27FC236}">
              <a16:creationId xmlns:a16="http://schemas.microsoft.com/office/drawing/2014/main" id="{269AC986-F027-4464-B642-62AD7454F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549" y="610339"/>
          <a:ext cx="3657601" cy="2047783"/>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6569</xdr:colOff>
      <xdr:row>2</xdr:row>
      <xdr:rowOff>0</xdr:rowOff>
    </xdr:from>
    <xdr:to>
      <xdr:col>11</xdr:col>
      <xdr:colOff>48779</xdr:colOff>
      <xdr:row>11</xdr:row>
      <xdr:rowOff>285750</xdr:rowOff>
    </xdr:to>
    <xdr:pic>
      <xdr:nvPicPr>
        <xdr:cNvPr id="5" name="Picture 4" descr="Black Eyed Pea, Corn and Rice Salad">
          <a:extLst>
            <a:ext uri="{FF2B5EF4-FFF2-40B4-BE49-F238E27FC236}">
              <a16:creationId xmlns:a16="http://schemas.microsoft.com/office/drawing/2014/main" id="{C587CFED-C03E-46DA-AB41-69A87AF25D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6119" y="600075"/>
          <a:ext cx="3699810" cy="277177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609599</xdr:colOff>
      <xdr:row>2</xdr:row>
      <xdr:rowOff>10264</xdr:rowOff>
    </xdr:from>
    <xdr:to>
      <xdr:col>10</xdr:col>
      <xdr:colOff>609598</xdr:colOff>
      <xdr:row>9</xdr:row>
      <xdr:rowOff>153138</xdr:rowOff>
    </xdr:to>
    <xdr:pic>
      <xdr:nvPicPr>
        <xdr:cNvPr id="3" name="Picture 2" descr="Black Bean Salad (or Salsa)">
          <a:extLst>
            <a:ext uri="{FF2B5EF4-FFF2-40B4-BE49-F238E27FC236}">
              <a16:creationId xmlns:a16="http://schemas.microsoft.com/office/drawing/2014/main" id="{16354140-3228-4174-ACB2-F425DFAA2A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19549" y="610339"/>
          <a:ext cx="3657599" cy="2438399"/>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9710F-5589-4D78-B78A-1CC88CDE2BFD}">
  <dimension ref="A1:N16"/>
  <sheetViews>
    <sheetView topLeftCell="B1" zoomScale="90" zoomScaleNormal="90" workbookViewId="0">
      <selection activeCell="E14" sqref="E14"/>
    </sheetView>
  </sheetViews>
  <sheetFormatPr defaultRowHeight="15" x14ac:dyDescent="0.25"/>
  <cols>
    <col min="1" max="1" width="19.28515625" customWidth="1"/>
    <col min="2" max="2" width="4.42578125" style="4" customWidth="1"/>
    <col min="3" max="3" width="26.42578125" style="5" customWidth="1"/>
    <col min="4" max="4" width="22.5703125" customWidth="1"/>
    <col min="5" max="5" width="21.7109375" customWidth="1"/>
    <col min="6" max="7" width="17.140625" customWidth="1"/>
    <col min="8" max="8" width="17.140625" style="7" customWidth="1"/>
  </cols>
  <sheetData>
    <row r="1" spans="1:14" ht="15.75" customHeight="1" thickBot="1" x14ac:dyDescent="0.3">
      <c r="B1" s="99"/>
      <c r="C1" s="99"/>
      <c r="D1" s="99"/>
      <c r="E1" s="99"/>
      <c r="F1" s="99"/>
      <c r="G1" s="99"/>
      <c r="H1" s="99"/>
      <c r="J1" s="101" t="s">
        <v>258</v>
      </c>
      <c r="K1" s="101"/>
      <c r="L1" s="101"/>
      <c r="M1" s="101"/>
      <c r="N1" s="101"/>
    </row>
    <row r="2" spans="1:14" ht="30.75" customHeight="1" thickBot="1" x14ac:dyDescent="0.3">
      <c r="A2" s="76" t="s">
        <v>208</v>
      </c>
      <c r="B2" s="3"/>
      <c r="C2" s="1" t="s">
        <v>209</v>
      </c>
      <c r="D2" s="2" t="s">
        <v>204</v>
      </c>
      <c r="E2" s="2" t="s">
        <v>205</v>
      </c>
      <c r="F2" s="2" t="s">
        <v>206</v>
      </c>
      <c r="G2" s="2" t="s">
        <v>12</v>
      </c>
      <c r="H2" s="6" t="s">
        <v>11</v>
      </c>
      <c r="J2" s="101"/>
      <c r="K2" s="101"/>
      <c r="L2" s="101"/>
      <c r="M2" s="101"/>
      <c r="N2" s="101"/>
    </row>
    <row r="3" spans="1:14" ht="47.25" x14ac:dyDescent="0.25">
      <c r="A3" s="79"/>
      <c r="B3" s="74">
        <v>1</v>
      </c>
      <c r="C3" s="26" t="s">
        <v>13</v>
      </c>
      <c r="D3" s="32"/>
      <c r="E3" s="55">
        <v>16</v>
      </c>
      <c r="F3" s="32"/>
      <c r="G3" s="32"/>
      <c r="H3" s="58">
        <f>E3</f>
        <v>16</v>
      </c>
      <c r="J3" s="101"/>
      <c r="K3" s="101"/>
      <c r="L3" s="101"/>
      <c r="M3" s="101"/>
      <c r="N3" s="101"/>
    </row>
    <row r="4" spans="1:14" ht="31.5" customHeight="1" x14ac:dyDescent="0.25">
      <c r="A4" s="78"/>
      <c r="B4" s="74">
        <v>2</v>
      </c>
      <c r="C4" s="26" t="s">
        <v>14</v>
      </c>
      <c r="D4" s="32"/>
      <c r="E4" s="52">
        <v>20.99</v>
      </c>
      <c r="F4" s="32"/>
      <c r="G4" s="32"/>
      <c r="H4" s="58">
        <f>E4</f>
        <v>20.99</v>
      </c>
      <c r="J4" s="101"/>
      <c r="K4" s="101"/>
      <c r="L4" s="101"/>
      <c r="M4" s="101"/>
      <c r="N4" s="101"/>
    </row>
    <row r="5" spans="1:14" ht="15.75" customHeight="1" thickBot="1" x14ac:dyDescent="0.3">
      <c r="A5" s="78"/>
      <c r="B5" s="74">
        <v>3</v>
      </c>
      <c r="C5" s="27" t="s">
        <v>15</v>
      </c>
      <c r="D5" s="32"/>
      <c r="E5" s="52">
        <v>24.17</v>
      </c>
      <c r="F5" s="32"/>
      <c r="G5" s="32"/>
      <c r="H5" s="58">
        <f>E5</f>
        <v>24.17</v>
      </c>
      <c r="J5" s="101"/>
      <c r="K5" s="101"/>
      <c r="L5" s="101"/>
      <c r="M5" s="101"/>
      <c r="N5" s="101"/>
    </row>
    <row r="6" spans="1:14" ht="16.5" thickBot="1" x14ac:dyDescent="0.3">
      <c r="A6" s="77">
        <v>0</v>
      </c>
      <c r="B6" s="74">
        <v>4</v>
      </c>
      <c r="C6" s="28" t="s">
        <v>10</v>
      </c>
      <c r="D6" s="55">
        <f>((A6/6)*19)</f>
        <v>0</v>
      </c>
      <c r="E6" s="55">
        <v>78</v>
      </c>
      <c r="F6" s="55">
        <v>12</v>
      </c>
      <c r="G6" s="55">
        <f>D6+E6+F6</f>
        <v>90</v>
      </c>
      <c r="H6" s="58">
        <f>D6+E6</f>
        <v>78</v>
      </c>
      <c r="J6" s="101"/>
      <c r="K6" s="101"/>
      <c r="L6" s="101"/>
      <c r="M6" s="101"/>
      <c r="N6" s="101"/>
    </row>
    <row r="7" spans="1:14" ht="16.5" thickBot="1" x14ac:dyDescent="0.3">
      <c r="A7" s="77">
        <v>0</v>
      </c>
      <c r="B7" s="74">
        <v>7</v>
      </c>
      <c r="C7" s="29" t="s">
        <v>207</v>
      </c>
      <c r="D7" s="55">
        <f>((A7/4)*22)</f>
        <v>0</v>
      </c>
      <c r="E7" s="52">
        <v>82.22</v>
      </c>
      <c r="F7" s="52">
        <v>126.31</v>
      </c>
      <c r="G7" s="52">
        <f t="shared" ref="G7:G15" si="0">D7+E7+F7</f>
        <v>208.53</v>
      </c>
      <c r="H7" s="57">
        <f t="shared" ref="H7:H15" si="1">D7+E7</f>
        <v>82.22</v>
      </c>
    </row>
    <row r="8" spans="1:14" ht="16.5" thickBot="1" x14ac:dyDescent="0.3">
      <c r="A8" s="77">
        <v>0</v>
      </c>
      <c r="B8" s="74">
        <v>8</v>
      </c>
      <c r="C8" s="29" t="s">
        <v>7</v>
      </c>
      <c r="D8" s="55">
        <f>((A8/6)*16)</f>
        <v>0</v>
      </c>
      <c r="E8" s="52">
        <v>17.739999999999998</v>
      </c>
      <c r="F8" s="52">
        <v>18.12</v>
      </c>
      <c r="G8" s="52">
        <f t="shared" si="0"/>
        <v>35.86</v>
      </c>
      <c r="H8" s="57">
        <f t="shared" si="1"/>
        <v>17.739999999999998</v>
      </c>
    </row>
    <row r="9" spans="1:14" ht="16.5" thickBot="1" x14ac:dyDescent="0.3">
      <c r="A9" s="77">
        <v>0</v>
      </c>
      <c r="B9" s="74">
        <v>9</v>
      </c>
      <c r="C9" s="29" t="s">
        <v>6</v>
      </c>
      <c r="D9" s="55">
        <f>((A9/4)*24)</f>
        <v>0</v>
      </c>
      <c r="E9" s="52">
        <v>68.03</v>
      </c>
      <c r="F9" s="56"/>
      <c r="G9" s="53"/>
      <c r="H9" s="57">
        <f t="shared" si="1"/>
        <v>68.03</v>
      </c>
    </row>
    <row r="10" spans="1:14" ht="16.5" thickBot="1" x14ac:dyDescent="0.3">
      <c r="A10" s="77">
        <v>0</v>
      </c>
      <c r="B10" s="74">
        <v>10</v>
      </c>
      <c r="C10" s="29" t="s">
        <v>5</v>
      </c>
      <c r="D10" s="55">
        <f>((A10/6)*8)</f>
        <v>0</v>
      </c>
      <c r="E10" s="52">
        <v>59.44</v>
      </c>
      <c r="F10" s="53"/>
      <c r="G10" s="53"/>
      <c r="H10" s="57">
        <f t="shared" si="1"/>
        <v>59.44</v>
      </c>
    </row>
    <row r="11" spans="1:14" ht="16.5" thickBot="1" x14ac:dyDescent="0.3">
      <c r="A11" s="77">
        <v>0</v>
      </c>
      <c r="B11" s="74">
        <v>11</v>
      </c>
      <c r="C11" s="29" t="s">
        <v>4</v>
      </c>
      <c r="D11" s="55">
        <f>((A11/6)*10)</f>
        <v>0</v>
      </c>
      <c r="E11" s="52">
        <v>79.02</v>
      </c>
      <c r="F11" s="53"/>
      <c r="G11" s="53"/>
      <c r="H11" s="57">
        <f t="shared" si="1"/>
        <v>79.02</v>
      </c>
    </row>
    <row r="12" spans="1:14" ht="16.5" thickBot="1" x14ac:dyDescent="0.3">
      <c r="A12" s="77">
        <v>0</v>
      </c>
      <c r="B12" s="74">
        <v>12</v>
      </c>
      <c r="C12" s="29" t="s">
        <v>3</v>
      </c>
      <c r="D12" s="55">
        <f>((A12/6)*12)</f>
        <v>0</v>
      </c>
      <c r="E12" s="52">
        <v>21.65</v>
      </c>
      <c r="F12" s="53"/>
      <c r="G12" s="53"/>
      <c r="H12" s="57">
        <f t="shared" si="1"/>
        <v>21.65</v>
      </c>
    </row>
    <row r="13" spans="1:14" ht="32.25" thickBot="1" x14ac:dyDescent="0.3">
      <c r="A13" s="78">
        <v>0</v>
      </c>
      <c r="B13" s="74">
        <v>13</v>
      </c>
      <c r="C13" s="30" t="s">
        <v>2</v>
      </c>
      <c r="D13" s="53"/>
      <c r="E13" s="52">
        <v>3.75</v>
      </c>
      <c r="F13" s="53"/>
      <c r="G13" s="53"/>
      <c r="H13" s="57">
        <f t="shared" si="1"/>
        <v>3.75</v>
      </c>
    </row>
    <row r="14" spans="1:14" ht="16.5" thickBot="1" x14ac:dyDescent="0.3">
      <c r="A14" s="77">
        <v>0</v>
      </c>
      <c r="B14" s="74">
        <v>14</v>
      </c>
      <c r="C14" s="29" t="s">
        <v>1</v>
      </c>
      <c r="D14" s="52">
        <f>((A14/4)*12)</f>
        <v>0</v>
      </c>
      <c r="E14" s="52">
        <v>42.75</v>
      </c>
      <c r="F14" s="52">
        <v>22.93</v>
      </c>
      <c r="G14" s="52">
        <f t="shared" si="0"/>
        <v>65.680000000000007</v>
      </c>
      <c r="H14" s="57">
        <f t="shared" si="1"/>
        <v>42.75</v>
      </c>
    </row>
    <row r="15" spans="1:14" ht="32.25" thickBot="1" x14ac:dyDescent="0.3">
      <c r="A15" s="77">
        <v>0</v>
      </c>
      <c r="B15" s="75">
        <v>15</v>
      </c>
      <c r="C15" s="31" t="s">
        <v>0</v>
      </c>
      <c r="D15" s="54">
        <f>((A15/6)*18)</f>
        <v>0</v>
      </c>
      <c r="E15" s="54">
        <v>52.25</v>
      </c>
      <c r="F15" s="54">
        <v>9.52</v>
      </c>
      <c r="G15" s="52">
        <f t="shared" si="0"/>
        <v>61.769999999999996</v>
      </c>
      <c r="H15" s="57">
        <f t="shared" si="1"/>
        <v>52.25</v>
      </c>
    </row>
    <row r="16" spans="1:14" x14ac:dyDescent="0.25">
      <c r="B16" s="100"/>
      <c r="C16" s="100"/>
      <c r="D16" s="100"/>
      <c r="E16" s="100"/>
      <c r="F16" s="100"/>
      <c r="G16" s="100"/>
      <c r="H16" s="100"/>
    </row>
  </sheetData>
  <mergeCells count="3">
    <mergeCell ref="B1:H1"/>
    <mergeCell ref="B16:H16"/>
    <mergeCell ref="J1:N6"/>
  </mergeCells>
  <hyperlinks>
    <hyperlink ref="C6" location="'4'!A1" display="Feed Your Potential" xr:uid="{8DCA2C3F-B0A9-4A02-AD15-54A06BA2BBE4}"/>
    <hyperlink ref="C3" location="'1'!A1" display="The Role of Food and Your Health: Cholesterol and Blood Sugar" xr:uid="{24727C6A-A088-40EC-95E1-833AF4B7D987}"/>
    <hyperlink ref="C4" location="'2'!A1" display="The Role of Food and Your Health: Blood Pressure" xr:uid="{386969DF-08A8-483D-9930-EBF183059607}"/>
    <hyperlink ref="C5" location="'3'!A1" display="Exercise Within Reach" xr:uid="{16D4142E-0457-42D4-955B-82F29B9BEA1D}"/>
    <hyperlink ref="C7" location="'7'!A1" display="Saute, Simmer, &amp; Steam" xr:uid="{3E7A5863-491F-4DF8-8AF6-24B396B2C662}"/>
    <hyperlink ref="C8" location="'8'!A1" display="Healthy Ingredient Swap" xr:uid="{60E195EA-56DD-49BB-806C-D665924F5DF7}"/>
    <hyperlink ref="C9" location="'9'!A1" display="Kitchen Discovery with Kids" xr:uid="{104CAC3B-E2E3-4BF1-823B-BEAFB871CDB2}"/>
    <hyperlink ref="C10" location="'10'!A1" display="Smart, Fearless Shopper" xr:uid="{565C3F9E-4ABC-42A9-9313-DEA244F07050}"/>
    <hyperlink ref="C11" location="'11'!A1" display="Pantry Makeover" xr:uid="{73E76850-BF92-4CFE-97E8-17723F14B840}"/>
    <hyperlink ref="C12" location="'12'!A1" display="Food Label Smarts" xr:uid="{294BF11B-5326-464A-9F80-39C41BE32320}"/>
    <hyperlink ref="C13" location="'13'!A1" display="Weekly Meal Plan Made Easy" xr:uid="{36EC198C-FE63-4DF1-B61B-D1FDE9EB8422}"/>
    <hyperlink ref="C14" location="'14'!A1" display="Eat A Rainbow" xr:uid="{EDD564F5-E687-4B11-94E9-8D0A72071F28}"/>
    <hyperlink ref="C15" location="'15'!A1" display="All the Flavors of the Garden" xr:uid="{D0D713E2-7909-46C9-89EE-D1E1F8945F1B}"/>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3069-916E-4D8C-B57A-92920ADB55B5}">
  <dimension ref="A1:K37"/>
  <sheetViews>
    <sheetView topLeftCell="A31" workbookViewId="0">
      <selection activeCell="E14" sqref="E14"/>
    </sheetView>
  </sheetViews>
  <sheetFormatPr defaultRowHeight="15" x14ac:dyDescent="0.25"/>
  <cols>
    <col min="1" max="1" width="5" customWidth="1"/>
    <col min="2" max="2" width="27.85546875" customWidth="1"/>
    <col min="3" max="3" width="17.85546875" customWidth="1"/>
  </cols>
  <sheetData>
    <row r="1" spans="1:5" ht="31.5" customHeight="1" x14ac:dyDescent="0.25">
      <c r="A1" s="106" t="s">
        <v>6</v>
      </c>
      <c r="B1" s="106"/>
      <c r="C1" s="106"/>
      <c r="D1" s="106"/>
      <c r="E1" s="106"/>
    </row>
    <row r="2" spans="1:5" ht="15.75" thickBot="1" x14ac:dyDescent="0.3"/>
    <row r="3" spans="1:5" ht="15.75" thickBot="1" x14ac:dyDescent="0.3">
      <c r="A3" s="12"/>
      <c r="B3" s="14" t="s">
        <v>201</v>
      </c>
      <c r="C3" s="11" t="s">
        <v>211</v>
      </c>
    </row>
    <row r="4" spans="1:5" ht="30" x14ac:dyDescent="0.25">
      <c r="A4" s="13">
        <v>1</v>
      </c>
      <c r="B4" s="19" t="s">
        <v>220</v>
      </c>
      <c r="C4" s="82">
        <v>1.19</v>
      </c>
    </row>
    <row r="5" spans="1:5" ht="30" x14ac:dyDescent="0.25">
      <c r="A5" s="13">
        <v>2</v>
      </c>
      <c r="B5" s="19" t="s">
        <v>102</v>
      </c>
      <c r="C5" s="82">
        <v>2.69</v>
      </c>
    </row>
    <row r="6" spans="1:5" x14ac:dyDescent="0.25">
      <c r="A6" s="13">
        <v>3</v>
      </c>
      <c r="B6" s="19" t="s">
        <v>103</v>
      </c>
      <c r="C6" s="82">
        <v>4.99</v>
      </c>
    </row>
    <row r="7" spans="1:5" x14ac:dyDescent="0.25">
      <c r="A7" s="13">
        <v>4</v>
      </c>
      <c r="B7" s="20" t="s">
        <v>104</v>
      </c>
      <c r="C7" s="82">
        <v>1.99</v>
      </c>
    </row>
    <row r="8" spans="1:5" x14ac:dyDescent="0.25">
      <c r="A8" s="13">
        <v>5</v>
      </c>
      <c r="B8" s="20" t="s">
        <v>105</v>
      </c>
      <c r="C8" s="82">
        <v>0.25</v>
      </c>
    </row>
    <row r="9" spans="1:5" ht="30" x14ac:dyDescent="0.25">
      <c r="A9" s="13">
        <v>6</v>
      </c>
      <c r="B9" s="20" t="s">
        <v>106</v>
      </c>
      <c r="C9" s="82">
        <v>1.49</v>
      </c>
    </row>
    <row r="10" spans="1:5" ht="30" x14ac:dyDescent="0.25">
      <c r="A10" s="13">
        <v>7</v>
      </c>
      <c r="B10" s="20" t="s">
        <v>107</v>
      </c>
      <c r="C10" s="82">
        <v>3.49</v>
      </c>
    </row>
    <row r="11" spans="1:5" ht="30" x14ac:dyDescent="0.25">
      <c r="A11" s="13">
        <v>8</v>
      </c>
      <c r="B11" s="20" t="s">
        <v>245</v>
      </c>
      <c r="C11" s="82">
        <v>1.29</v>
      </c>
    </row>
    <row r="12" spans="1:5" ht="45" x14ac:dyDescent="0.25">
      <c r="A12" s="13">
        <v>9</v>
      </c>
      <c r="B12" s="20" t="s">
        <v>246</v>
      </c>
      <c r="C12" s="82">
        <v>1.5</v>
      </c>
    </row>
    <row r="13" spans="1:5" ht="30" x14ac:dyDescent="0.25">
      <c r="A13" s="13">
        <v>10</v>
      </c>
      <c r="B13" s="20" t="s">
        <v>108</v>
      </c>
      <c r="C13" s="82">
        <v>0.79</v>
      </c>
    </row>
    <row r="14" spans="1:5" ht="30.75" thickBot="1" x14ac:dyDescent="0.3">
      <c r="A14" s="13">
        <v>11</v>
      </c>
      <c r="B14" s="20" t="s">
        <v>109</v>
      </c>
      <c r="C14" s="82">
        <v>4.3899999999999997</v>
      </c>
    </row>
    <row r="15" spans="1:5" ht="15.75" thickBot="1" x14ac:dyDescent="0.3">
      <c r="A15" s="46"/>
      <c r="B15" s="38" t="s">
        <v>22</v>
      </c>
      <c r="C15" s="67">
        <f>SUM(C4:C14)</f>
        <v>24.060000000000002</v>
      </c>
    </row>
    <row r="16" spans="1:5" x14ac:dyDescent="0.25">
      <c r="C16" s="68"/>
    </row>
    <row r="17" spans="1:11" x14ac:dyDescent="0.25">
      <c r="C17" s="68"/>
    </row>
    <row r="18" spans="1:11" x14ac:dyDescent="0.25">
      <c r="C18" s="68"/>
    </row>
    <row r="19" spans="1:11" ht="15.75" thickBot="1" x14ac:dyDescent="0.3">
      <c r="C19" s="68"/>
    </row>
    <row r="20" spans="1:11" ht="15.75" thickBot="1" x14ac:dyDescent="0.3">
      <c r="A20" s="12"/>
      <c r="B20" s="14" t="s">
        <v>185</v>
      </c>
      <c r="C20" s="69" t="s">
        <v>17</v>
      </c>
    </row>
    <row r="21" spans="1:11" x14ac:dyDescent="0.25">
      <c r="A21" s="39">
        <v>1</v>
      </c>
      <c r="B21" s="20" t="s">
        <v>38</v>
      </c>
      <c r="C21" s="82">
        <v>2.2200000000000002</v>
      </c>
    </row>
    <row r="22" spans="1:11" x14ac:dyDescent="0.25">
      <c r="A22" s="13">
        <v>2</v>
      </c>
      <c r="B22" s="20" t="s">
        <v>40</v>
      </c>
      <c r="C22" s="82">
        <v>3.97</v>
      </c>
    </row>
    <row r="23" spans="1:11" x14ac:dyDescent="0.25">
      <c r="A23" s="13">
        <v>3</v>
      </c>
      <c r="B23" s="20" t="s">
        <v>68</v>
      </c>
      <c r="C23" s="82">
        <v>1.88</v>
      </c>
    </row>
    <row r="24" spans="1:11" x14ac:dyDescent="0.25">
      <c r="A24" s="13">
        <v>4</v>
      </c>
      <c r="B24" s="20" t="s">
        <v>116</v>
      </c>
      <c r="C24" s="82">
        <v>1.65</v>
      </c>
    </row>
    <row r="25" spans="1:11" x14ac:dyDescent="0.25">
      <c r="A25" s="13">
        <v>5</v>
      </c>
      <c r="B25" s="20" t="s">
        <v>110</v>
      </c>
      <c r="C25" s="82">
        <v>5.12</v>
      </c>
    </row>
    <row r="26" spans="1:11" x14ac:dyDescent="0.25">
      <c r="A26" s="13">
        <v>6</v>
      </c>
      <c r="B26" s="20" t="s">
        <v>111</v>
      </c>
      <c r="C26" s="82">
        <v>2.97</v>
      </c>
      <c r="K26" s="40"/>
    </row>
    <row r="27" spans="1:11" x14ac:dyDescent="0.25">
      <c r="A27" s="47">
        <v>7</v>
      </c>
      <c r="B27" s="20" t="s">
        <v>112</v>
      </c>
      <c r="C27" s="82">
        <v>0.88</v>
      </c>
      <c r="K27" s="40"/>
    </row>
    <row r="28" spans="1:11" x14ac:dyDescent="0.25">
      <c r="A28" s="13">
        <v>8</v>
      </c>
      <c r="B28" s="20" t="s">
        <v>113</v>
      </c>
      <c r="C28" s="60" t="s">
        <v>210</v>
      </c>
      <c r="K28" s="40"/>
    </row>
    <row r="29" spans="1:11" x14ac:dyDescent="0.25">
      <c r="A29" s="13">
        <v>9</v>
      </c>
      <c r="B29" s="20" t="s">
        <v>114</v>
      </c>
      <c r="C29" s="83">
        <v>3.98</v>
      </c>
      <c r="K29" s="40"/>
    </row>
    <row r="30" spans="1:11" x14ac:dyDescent="0.25">
      <c r="A30" s="13">
        <v>10</v>
      </c>
      <c r="B30" s="20" t="s">
        <v>115</v>
      </c>
      <c r="C30" s="82">
        <v>7.79</v>
      </c>
      <c r="K30" s="40"/>
    </row>
    <row r="31" spans="1:11" x14ac:dyDescent="0.25">
      <c r="A31" s="13">
        <v>11</v>
      </c>
      <c r="B31" s="20" t="s">
        <v>234</v>
      </c>
      <c r="C31" s="82">
        <v>0.88</v>
      </c>
      <c r="K31" s="40"/>
    </row>
    <row r="32" spans="1:11" ht="15.75" thickBot="1" x14ac:dyDescent="0.3">
      <c r="A32" s="13">
        <v>12</v>
      </c>
      <c r="B32" s="20" t="s">
        <v>101</v>
      </c>
      <c r="C32" s="60" t="s">
        <v>231</v>
      </c>
      <c r="K32" s="40"/>
    </row>
    <row r="33" spans="1:11" ht="15.75" thickBot="1" x14ac:dyDescent="0.3">
      <c r="A33" s="45"/>
      <c r="B33" s="38" t="s">
        <v>22</v>
      </c>
      <c r="C33" s="67">
        <f>C21+C22+C23+C24+C25+C26+C27+C29+C30+C31+3.99+4.27</f>
        <v>39.599999999999994</v>
      </c>
      <c r="K33" s="40"/>
    </row>
    <row r="34" spans="1:11" x14ac:dyDescent="0.25">
      <c r="K34" s="40"/>
    </row>
    <row r="35" spans="1:11" x14ac:dyDescent="0.25">
      <c r="K35" s="40"/>
    </row>
    <row r="36" spans="1:11" x14ac:dyDescent="0.25">
      <c r="K36" s="40"/>
    </row>
    <row r="37" spans="1:11" x14ac:dyDescent="0.25">
      <c r="K37" s="40"/>
    </row>
  </sheetData>
  <mergeCells count="1">
    <mergeCell ref="A1:E1"/>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05DD-3FA8-410F-AD94-964A8C4D3CCF}">
  <dimension ref="A1:J28"/>
  <sheetViews>
    <sheetView topLeftCell="A19" workbookViewId="0">
      <selection activeCell="E14" sqref="E14"/>
    </sheetView>
  </sheetViews>
  <sheetFormatPr defaultRowHeight="15" x14ac:dyDescent="0.25"/>
  <cols>
    <col min="1" max="1" width="5" customWidth="1"/>
    <col min="2" max="2" width="27.85546875" customWidth="1"/>
    <col min="3" max="3" width="18.5703125" customWidth="1"/>
  </cols>
  <sheetData>
    <row r="1" spans="1:5" ht="31.5" customHeight="1" x14ac:dyDescent="0.25">
      <c r="A1" s="106" t="s">
        <v>5</v>
      </c>
      <c r="B1" s="106"/>
      <c r="C1" s="106"/>
      <c r="D1" s="106"/>
      <c r="E1" s="106"/>
    </row>
    <row r="2" spans="1:5" ht="15.75" thickBot="1" x14ac:dyDescent="0.3">
      <c r="A2" s="8"/>
    </row>
    <row r="3" spans="1:5" ht="15.75" thickBot="1" x14ac:dyDescent="0.3">
      <c r="A3" s="12"/>
      <c r="B3" s="14" t="s">
        <v>201</v>
      </c>
      <c r="C3" s="11" t="s">
        <v>211</v>
      </c>
    </row>
    <row r="4" spans="1:5" x14ac:dyDescent="0.25">
      <c r="A4" s="13">
        <v>1</v>
      </c>
      <c r="B4" s="19" t="s">
        <v>117</v>
      </c>
      <c r="C4" s="72" t="s">
        <v>194</v>
      </c>
    </row>
    <row r="5" spans="1:5" x14ac:dyDescent="0.25">
      <c r="A5" s="13">
        <v>2</v>
      </c>
      <c r="B5" s="19" t="s">
        <v>118</v>
      </c>
      <c r="C5" s="82">
        <v>0.4</v>
      </c>
    </row>
    <row r="6" spans="1:5" x14ac:dyDescent="0.25">
      <c r="A6" s="13">
        <v>3</v>
      </c>
      <c r="B6" s="19" t="s">
        <v>119</v>
      </c>
      <c r="C6" s="82">
        <v>1.49</v>
      </c>
    </row>
    <row r="7" spans="1:5" x14ac:dyDescent="0.25">
      <c r="A7" s="13">
        <v>4</v>
      </c>
      <c r="B7" s="20" t="s">
        <v>120</v>
      </c>
      <c r="C7" s="82">
        <v>0.49</v>
      </c>
    </row>
    <row r="8" spans="1:5" x14ac:dyDescent="0.25">
      <c r="A8" s="13">
        <v>5</v>
      </c>
      <c r="B8" s="20" t="s">
        <v>121</v>
      </c>
      <c r="C8" s="82">
        <v>0.33</v>
      </c>
    </row>
    <row r="9" spans="1:5" x14ac:dyDescent="0.25">
      <c r="A9" s="13">
        <v>6</v>
      </c>
      <c r="B9" s="20" t="s">
        <v>233</v>
      </c>
      <c r="C9" s="82">
        <v>0.33</v>
      </c>
    </row>
    <row r="10" spans="1:5" ht="45" x14ac:dyDescent="0.25">
      <c r="A10" s="13">
        <v>7</v>
      </c>
      <c r="B10" s="20" t="s">
        <v>230</v>
      </c>
      <c r="C10" s="82">
        <v>0</v>
      </c>
    </row>
    <row r="11" spans="1:5" x14ac:dyDescent="0.25">
      <c r="A11" s="13">
        <v>8</v>
      </c>
      <c r="B11" s="20" t="s">
        <v>122</v>
      </c>
      <c r="C11" s="82">
        <v>4.99</v>
      </c>
    </row>
    <row r="12" spans="1:5" ht="15.75" thickBot="1" x14ac:dyDescent="0.3">
      <c r="A12" s="13">
        <v>9</v>
      </c>
      <c r="B12" s="20" t="s">
        <v>123</v>
      </c>
      <c r="C12" s="82">
        <v>0</v>
      </c>
    </row>
    <row r="13" spans="1:5" ht="15.75" thickBot="1" x14ac:dyDescent="0.3">
      <c r="A13" s="46"/>
      <c r="B13" s="38" t="s">
        <v>22</v>
      </c>
      <c r="C13" s="67">
        <f>SUM(C5:C12)</f>
        <v>8.0300000000000011</v>
      </c>
    </row>
    <row r="14" spans="1:5" x14ac:dyDescent="0.25">
      <c r="C14" s="68"/>
    </row>
    <row r="15" spans="1:5" x14ac:dyDescent="0.25">
      <c r="C15" s="68"/>
    </row>
    <row r="16" spans="1:5" x14ac:dyDescent="0.25">
      <c r="C16" s="68"/>
    </row>
    <row r="17" spans="1:10" ht="15.75" thickBot="1" x14ac:dyDescent="0.3">
      <c r="C17" s="68"/>
    </row>
    <row r="18" spans="1:10" ht="15.75" thickBot="1" x14ac:dyDescent="0.3">
      <c r="A18" s="12"/>
      <c r="B18" s="14" t="s">
        <v>185</v>
      </c>
      <c r="C18" s="69" t="s">
        <v>17</v>
      </c>
    </row>
    <row r="19" spans="1:10" x14ac:dyDescent="0.25">
      <c r="A19" s="39">
        <v>1</v>
      </c>
      <c r="B19" s="20" t="s">
        <v>124</v>
      </c>
      <c r="C19" s="82">
        <v>14.92</v>
      </c>
    </row>
    <row r="20" spans="1:10" x14ac:dyDescent="0.25">
      <c r="A20" s="13">
        <v>2</v>
      </c>
      <c r="B20" s="20" t="s">
        <v>234</v>
      </c>
      <c r="C20" s="82">
        <v>0.88</v>
      </c>
    </row>
    <row r="21" spans="1:10" x14ac:dyDescent="0.25">
      <c r="A21" s="13">
        <v>3</v>
      </c>
      <c r="B21" s="20" t="s">
        <v>35</v>
      </c>
      <c r="C21" s="82">
        <v>5.47</v>
      </c>
    </row>
    <row r="22" spans="1:10" x14ac:dyDescent="0.25">
      <c r="A22" s="13">
        <v>4</v>
      </c>
      <c r="B22" s="20" t="s">
        <v>40</v>
      </c>
      <c r="C22" s="82">
        <v>3.97</v>
      </c>
      <c r="J22" s="40"/>
    </row>
    <row r="23" spans="1:10" x14ac:dyDescent="0.25">
      <c r="A23" s="13">
        <v>5</v>
      </c>
      <c r="B23" s="20" t="s">
        <v>111</v>
      </c>
      <c r="C23" s="82">
        <v>2.97</v>
      </c>
      <c r="J23" s="40"/>
    </row>
    <row r="24" spans="1:10" ht="15.75" thickBot="1" x14ac:dyDescent="0.3">
      <c r="A24" s="13">
        <v>6</v>
      </c>
      <c r="B24" s="20" t="s">
        <v>45</v>
      </c>
      <c r="C24" s="60" t="s">
        <v>219</v>
      </c>
      <c r="J24" s="40"/>
    </row>
    <row r="25" spans="1:10" ht="15.75" thickBot="1" x14ac:dyDescent="0.3">
      <c r="A25" s="45"/>
      <c r="B25" s="37" t="s">
        <v>22</v>
      </c>
      <c r="C25" s="61">
        <f>C19+C20+C21+C22+C23+4.91</f>
        <v>33.119999999999997</v>
      </c>
      <c r="J25" s="40"/>
    </row>
    <row r="26" spans="1:10" x14ac:dyDescent="0.25">
      <c r="J26" s="40"/>
    </row>
    <row r="27" spans="1:10" x14ac:dyDescent="0.25">
      <c r="J27" s="40"/>
    </row>
    <row r="28" spans="1:10" x14ac:dyDescent="0.25">
      <c r="J28" s="41"/>
    </row>
  </sheetData>
  <mergeCells count="1">
    <mergeCell ref="A1:E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65075-7214-4AFE-8B10-1B4471AF351C}">
  <dimension ref="A1:E33"/>
  <sheetViews>
    <sheetView topLeftCell="A16" workbookViewId="0">
      <selection activeCell="E14" sqref="E14"/>
    </sheetView>
  </sheetViews>
  <sheetFormatPr defaultRowHeight="15" x14ac:dyDescent="0.25"/>
  <cols>
    <col min="1" max="1" width="5" customWidth="1"/>
    <col min="2" max="2" width="27.85546875" customWidth="1"/>
    <col min="3" max="3" width="19.140625" customWidth="1"/>
  </cols>
  <sheetData>
    <row r="1" spans="1:5" ht="31.5" customHeight="1" x14ac:dyDescent="0.25">
      <c r="A1" s="106" t="s">
        <v>4</v>
      </c>
      <c r="B1" s="106"/>
      <c r="C1" s="106"/>
      <c r="D1" s="106"/>
      <c r="E1" s="106"/>
    </row>
    <row r="2" spans="1:5" ht="15.75" thickBot="1" x14ac:dyDescent="0.3">
      <c r="A2" s="8"/>
    </row>
    <row r="3" spans="1:5" ht="15.75" thickBot="1" x14ac:dyDescent="0.3">
      <c r="A3" s="12"/>
      <c r="B3" s="14" t="s">
        <v>201</v>
      </c>
      <c r="C3" s="11" t="s">
        <v>211</v>
      </c>
    </row>
    <row r="4" spans="1:5" ht="30" x14ac:dyDescent="0.25">
      <c r="A4" s="13">
        <v>1</v>
      </c>
      <c r="B4" s="19" t="s">
        <v>125</v>
      </c>
      <c r="C4" s="82">
        <v>0.69</v>
      </c>
    </row>
    <row r="5" spans="1:5" ht="45" x14ac:dyDescent="0.25">
      <c r="A5" s="13">
        <v>2</v>
      </c>
      <c r="B5" s="19" t="s">
        <v>126</v>
      </c>
      <c r="C5" s="82">
        <v>0.59</v>
      </c>
    </row>
    <row r="6" spans="1:5" x14ac:dyDescent="0.25">
      <c r="A6" s="13">
        <v>3</v>
      </c>
      <c r="B6" s="19" t="s">
        <v>127</v>
      </c>
      <c r="C6" s="82">
        <v>0.89</v>
      </c>
    </row>
    <row r="7" spans="1:5" x14ac:dyDescent="0.25">
      <c r="A7" s="13">
        <v>4</v>
      </c>
      <c r="B7" s="20" t="s">
        <v>128</v>
      </c>
      <c r="C7" s="82">
        <v>0.99</v>
      </c>
    </row>
    <row r="8" spans="1:5" x14ac:dyDescent="0.25">
      <c r="A8" s="13">
        <v>5</v>
      </c>
      <c r="B8" s="20" t="s">
        <v>129</v>
      </c>
      <c r="C8" s="82">
        <v>0.59</v>
      </c>
    </row>
    <row r="9" spans="1:5" x14ac:dyDescent="0.25">
      <c r="A9" s="13">
        <v>6</v>
      </c>
      <c r="B9" s="20" t="s">
        <v>130</v>
      </c>
      <c r="C9" s="82">
        <v>2.69</v>
      </c>
    </row>
    <row r="10" spans="1:5" x14ac:dyDescent="0.25">
      <c r="A10" s="13">
        <v>7</v>
      </c>
      <c r="B10" s="20" t="s">
        <v>131</v>
      </c>
      <c r="C10" s="82">
        <v>0</v>
      </c>
    </row>
    <row r="11" spans="1:5" ht="30" x14ac:dyDescent="0.25">
      <c r="A11" s="13">
        <v>8</v>
      </c>
      <c r="B11" s="20" t="s">
        <v>132</v>
      </c>
      <c r="C11" s="82">
        <v>0.33</v>
      </c>
    </row>
    <row r="12" spans="1:5" ht="30" x14ac:dyDescent="0.25">
      <c r="A12" s="13">
        <v>9</v>
      </c>
      <c r="B12" s="20" t="s">
        <v>133</v>
      </c>
      <c r="C12" s="82">
        <v>0.79</v>
      </c>
    </row>
    <row r="13" spans="1:5" ht="15.75" thickBot="1" x14ac:dyDescent="0.3">
      <c r="A13" s="13">
        <v>10</v>
      </c>
      <c r="B13" s="20" t="s">
        <v>134</v>
      </c>
      <c r="C13" s="82">
        <v>1.99</v>
      </c>
    </row>
    <row r="14" spans="1:5" ht="15.75" thickBot="1" x14ac:dyDescent="0.3">
      <c r="A14" s="46"/>
      <c r="B14" s="38" t="s">
        <v>22</v>
      </c>
      <c r="C14" s="67">
        <f>SUM(C4:C13)</f>
        <v>9.5499999999999989</v>
      </c>
    </row>
    <row r="15" spans="1:5" x14ac:dyDescent="0.25">
      <c r="C15" s="68"/>
    </row>
    <row r="16" spans="1:5" x14ac:dyDescent="0.25">
      <c r="C16" s="68"/>
    </row>
    <row r="17" spans="1:3" x14ac:dyDescent="0.25">
      <c r="C17" s="68"/>
    </row>
    <row r="18" spans="1:3" ht="15.75" thickBot="1" x14ac:dyDescent="0.3">
      <c r="C18" s="68"/>
    </row>
    <row r="19" spans="1:3" ht="15.75" thickBot="1" x14ac:dyDescent="0.3">
      <c r="A19" s="12"/>
      <c r="B19" s="14" t="s">
        <v>185</v>
      </c>
      <c r="C19" s="69" t="s">
        <v>17</v>
      </c>
    </row>
    <row r="20" spans="1:3" x14ac:dyDescent="0.25">
      <c r="A20" s="13">
        <v>1</v>
      </c>
      <c r="B20" s="20" t="s">
        <v>35</v>
      </c>
      <c r="C20" s="82">
        <v>5.47</v>
      </c>
    </row>
    <row r="21" spans="1:3" x14ac:dyDescent="0.25">
      <c r="A21" s="13">
        <v>2</v>
      </c>
      <c r="B21" s="20" t="s">
        <v>40</v>
      </c>
      <c r="C21" s="82">
        <v>3.97</v>
      </c>
    </row>
    <row r="22" spans="1:3" x14ac:dyDescent="0.25">
      <c r="A22" s="13">
        <v>3</v>
      </c>
      <c r="B22" s="20" t="s">
        <v>135</v>
      </c>
      <c r="C22" s="82">
        <v>6.85</v>
      </c>
    </row>
    <row r="23" spans="1:3" x14ac:dyDescent="0.25">
      <c r="A23" s="13">
        <v>4</v>
      </c>
      <c r="B23" s="20" t="s">
        <v>68</v>
      </c>
      <c r="C23" s="82">
        <v>1.88</v>
      </c>
    </row>
    <row r="24" spans="1:3" x14ac:dyDescent="0.25">
      <c r="A24" s="13">
        <v>5</v>
      </c>
      <c r="B24" s="20" t="s">
        <v>136</v>
      </c>
      <c r="C24" s="82">
        <v>1.99</v>
      </c>
    </row>
    <row r="25" spans="1:3" x14ac:dyDescent="0.25">
      <c r="A25" s="13">
        <v>6</v>
      </c>
      <c r="B25" s="20" t="s">
        <v>58</v>
      </c>
      <c r="C25" s="60" t="s">
        <v>214</v>
      </c>
    </row>
    <row r="26" spans="1:3" x14ac:dyDescent="0.25">
      <c r="A26" s="13">
        <v>7</v>
      </c>
      <c r="B26" s="20" t="s">
        <v>59</v>
      </c>
      <c r="C26" s="60" t="s">
        <v>232</v>
      </c>
    </row>
    <row r="27" spans="1:3" x14ac:dyDescent="0.25">
      <c r="A27" s="13">
        <v>8</v>
      </c>
      <c r="B27" s="20" t="s">
        <v>57</v>
      </c>
      <c r="C27" s="82">
        <v>1.93</v>
      </c>
    </row>
    <row r="28" spans="1:3" x14ac:dyDescent="0.25">
      <c r="A28" s="13">
        <v>9</v>
      </c>
      <c r="B28" s="85" t="s">
        <v>216</v>
      </c>
      <c r="C28" s="82">
        <v>49.84</v>
      </c>
    </row>
    <row r="29" spans="1:3" x14ac:dyDescent="0.25">
      <c r="A29" s="13"/>
      <c r="B29" s="85" t="s">
        <v>215</v>
      </c>
      <c r="C29" s="82">
        <v>14.96</v>
      </c>
    </row>
    <row r="30" spans="1:3" ht="15.75" thickBot="1" x14ac:dyDescent="0.3">
      <c r="A30" s="13"/>
      <c r="B30" s="85" t="s">
        <v>244</v>
      </c>
      <c r="C30" s="82">
        <f>(9.96+22.97)</f>
        <v>32.93</v>
      </c>
    </row>
    <row r="31" spans="1:3" ht="15.75" thickBot="1" x14ac:dyDescent="0.3">
      <c r="A31" s="18"/>
      <c r="B31" s="51" t="s">
        <v>217</v>
      </c>
      <c r="C31" s="61">
        <f>C20+C21+C22+C23+C24+C27+C29+3.84+2.84</f>
        <v>43.730000000000004</v>
      </c>
    </row>
    <row r="33" spans="2:2" ht="90" x14ac:dyDescent="0.25">
      <c r="B33" s="85" t="s">
        <v>218</v>
      </c>
    </row>
  </sheetData>
  <mergeCells count="1">
    <mergeCell ref="A1:E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E2777-1CCA-4BA1-9175-5A28D2B51D6C}">
  <dimension ref="A1:E26"/>
  <sheetViews>
    <sheetView topLeftCell="A16" workbookViewId="0">
      <selection activeCell="E14" sqref="E14"/>
    </sheetView>
  </sheetViews>
  <sheetFormatPr defaultRowHeight="15" x14ac:dyDescent="0.25"/>
  <cols>
    <col min="1" max="1" width="5" customWidth="1"/>
    <col min="2" max="2" width="27.85546875" customWidth="1"/>
    <col min="3" max="3" width="18.7109375" customWidth="1"/>
  </cols>
  <sheetData>
    <row r="1" spans="1:5" ht="31.5" customHeight="1" x14ac:dyDescent="0.25">
      <c r="A1" s="106" t="s">
        <v>3</v>
      </c>
      <c r="B1" s="106"/>
      <c r="C1" s="106"/>
      <c r="D1" s="106"/>
      <c r="E1" s="106"/>
    </row>
    <row r="2" spans="1:5" ht="15.75" thickBot="1" x14ac:dyDescent="0.3">
      <c r="A2" s="8"/>
    </row>
    <row r="3" spans="1:5" ht="15.75" thickBot="1" x14ac:dyDescent="0.3">
      <c r="A3" s="12"/>
      <c r="B3" s="14" t="s">
        <v>201</v>
      </c>
      <c r="C3" s="11" t="s">
        <v>211</v>
      </c>
    </row>
    <row r="4" spans="1:5" ht="30" x14ac:dyDescent="0.25">
      <c r="A4" s="13">
        <v>1</v>
      </c>
      <c r="B4" s="19" t="s">
        <v>137</v>
      </c>
      <c r="C4" s="82">
        <v>1.19</v>
      </c>
    </row>
    <row r="5" spans="1:5" ht="30" x14ac:dyDescent="0.25">
      <c r="A5" s="13">
        <v>2</v>
      </c>
      <c r="B5" s="19" t="s">
        <v>138</v>
      </c>
      <c r="C5" s="82">
        <v>1.49</v>
      </c>
    </row>
    <row r="6" spans="1:5" ht="45" x14ac:dyDescent="0.25">
      <c r="A6" s="13">
        <v>3</v>
      </c>
      <c r="B6" s="19" t="s">
        <v>139</v>
      </c>
      <c r="C6" s="82">
        <v>0.59</v>
      </c>
    </row>
    <row r="7" spans="1:5" x14ac:dyDescent="0.25">
      <c r="A7" s="13">
        <v>4</v>
      </c>
      <c r="B7" s="20" t="s">
        <v>140</v>
      </c>
      <c r="C7" s="82">
        <v>0.59</v>
      </c>
    </row>
    <row r="8" spans="1:5" ht="30" x14ac:dyDescent="0.25">
      <c r="A8" s="13">
        <v>5</v>
      </c>
      <c r="B8" s="20" t="s">
        <v>141</v>
      </c>
      <c r="C8" s="82">
        <v>0.49</v>
      </c>
    </row>
    <row r="9" spans="1:5" x14ac:dyDescent="0.25">
      <c r="A9" s="13">
        <v>6</v>
      </c>
      <c r="B9" s="20" t="s">
        <v>142</v>
      </c>
      <c r="C9" s="82">
        <v>0.45</v>
      </c>
    </row>
    <row r="10" spans="1:5" x14ac:dyDescent="0.25">
      <c r="A10" s="13">
        <v>7</v>
      </c>
      <c r="B10" s="20" t="s">
        <v>143</v>
      </c>
      <c r="C10" s="82">
        <v>1.99</v>
      </c>
    </row>
    <row r="11" spans="1:5" x14ac:dyDescent="0.25">
      <c r="A11" s="13">
        <v>8</v>
      </c>
      <c r="B11" s="20" t="s">
        <v>144</v>
      </c>
      <c r="C11" s="82">
        <v>1.29</v>
      </c>
    </row>
    <row r="12" spans="1:5" x14ac:dyDescent="0.25">
      <c r="A12" s="13">
        <v>9</v>
      </c>
      <c r="B12" s="20" t="s">
        <v>145</v>
      </c>
      <c r="C12" s="82">
        <v>1.19</v>
      </c>
    </row>
    <row r="13" spans="1:5" x14ac:dyDescent="0.25">
      <c r="A13" s="13">
        <v>10</v>
      </c>
      <c r="B13" s="20" t="s">
        <v>146</v>
      </c>
      <c r="C13" s="82">
        <v>2.69</v>
      </c>
    </row>
    <row r="14" spans="1:5" ht="15.75" thickBot="1" x14ac:dyDescent="0.3">
      <c r="A14" s="13">
        <v>11</v>
      </c>
      <c r="B14" s="20" t="s">
        <v>147</v>
      </c>
      <c r="C14" s="82">
        <v>0.2</v>
      </c>
    </row>
    <row r="15" spans="1:5" ht="15.75" thickBot="1" x14ac:dyDescent="0.3">
      <c r="A15" s="25"/>
      <c r="B15" s="38" t="s">
        <v>22</v>
      </c>
      <c r="C15" s="67">
        <f>SUM(C4:C14)</f>
        <v>12.159999999999998</v>
      </c>
    </row>
    <row r="16" spans="1:5" x14ac:dyDescent="0.25">
      <c r="C16" s="68"/>
    </row>
    <row r="17" spans="1:3" x14ac:dyDescent="0.25">
      <c r="C17" s="68"/>
    </row>
    <row r="18" spans="1:3" x14ac:dyDescent="0.25">
      <c r="C18" s="68"/>
    </row>
    <row r="19" spans="1:3" ht="15.75" thickBot="1" x14ac:dyDescent="0.3">
      <c r="C19" s="68"/>
    </row>
    <row r="20" spans="1:3" ht="15.75" thickBot="1" x14ac:dyDescent="0.3">
      <c r="A20" s="12"/>
      <c r="B20" s="14" t="s">
        <v>185</v>
      </c>
      <c r="C20" s="69" t="s">
        <v>17</v>
      </c>
    </row>
    <row r="21" spans="1:3" x14ac:dyDescent="0.25">
      <c r="A21" s="13">
        <v>1</v>
      </c>
      <c r="B21" s="20" t="s">
        <v>148</v>
      </c>
      <c r="C21" s="72" t="s">
        <v>194</v>
      </c>
    </row>
    <row r="22" spans="1:3" x14ac:dyDescent="0.25">
      <c r="A22" s="13">
        <v>2</v>
      </c>
      <c r="B22" s="20" t="s">
        <v>234</v>
      </c>
      <c r="C22" s="82">
        <v>0.88</v>
      </c>
    </row>
    <row r="23" spans="1:3" x14ac:dyDescent="0.25">
      <c r="A23" s="13">
        <v>3</v>
      </c>
      <c r="B23" s="20" t="s">
        <v>68</v>
      </c>
      <c r="C23" s="82">
        <v>1.88</v>
      </c>
    </row>
    <row r="24" spans="1:3" x14ac:dyDescent="0.25">
      <c r="A24" s="13">
        <v>4</v>
      </c>
      <c r="B24" s="20" t="s">
        <v>58</v>
      </c>
      <c r="C24" s="60" t="s">
        <v>214</v>
      </c>
    </row>
    <row r="25" spans="1:3" ht="15.75" thickBot="1" x14ac:dyDescent="0.3">
      <c r="A25" s="13">
        <v>5</v>
      </c>
      <c r="B25" s="20" t="s">
        <v>59</v>
      </c>
      <c r="C25" s="60" t="s">
        <v>232</v>
      </c>
    </row>
    <row r="26" spans="1:3" ht="15.75" thickBot="1" x14ac:dyDescent="0.3">
      <c r="A26" s="18"/>
      <c r="B26" s="51" t="s">
        <v>22</v>
      </c>
      <c r="C26" s="61">
        <f>C22+C23+3.84+2.84</f>
        <v>9.44</v>
      </c>
    </row>
  </sheetData>
  <mergeCells count="1">
    <mergeCell ref="A1:E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FFD9B-0023-459B-B3C1-1242EAF768A3}">
  <dimension ref="A1:E8"/>
  <sheetViews>
    <sheetView topLeftCell="A10" workbookViewId="0">
      <selection activeCell="E14" sqref="E14"/>
    </sheetView>
  </sheetViews>
  <sheetFormatPr defaultRowHeight="15" x14ac:dyDescent="0.25"/>
  <cols>
    <col min="1" max="1" width="5" customWidth="1"/>
    <col min="2" max="2" width="27.85546875" customWidth="1"/>
    <col min="3" max="3" width="18.140625" customWidth="1"/>
  </cols>
  <sheetData>
    <row r="1" spans="1:5" ht="31.5" customHeight="1" x14ac:dyDescent="0.25">
      <c r="A1" s="106" t="s">
        <v>2</v>
      </c>
      <c r="B1" s="106"/>
      <c r="C1" s="106"/>
      <c r="D1" s="106"/>
      <c r="E1" s="106"/>
    </row>
    <row r="2" spans="1:5" ht="15.75" thickBot="1" x14ac:dyDescent="0.3">
      <c r="A2" s="8"/>
    </row>
    <row r="3" spans="1:5" ht="15.75" thickBot="1" x14ac:dyDescent="0.3">
      <c r="A3" s="12"/>
      <c r="B3" s="14" t="s">
        <v>185</v>
      </c>
      <c r="C3" s="11" t="s">
        <v>211</v>
      </c>
    </row>
    <row r="4" spans="1:5" x14ac:dyDescent="0.25">
      <c r="A4" s="13">
        <v>1</v>
      </c>
      <c r="B4" s="19" t="s">
        <v>149</v>
      </c>
      <c r="C4" s="33" t="s">
        <v>194</v>
      </c>
    </row>
    <row r="5" spans="1:5" x14ac:dyDescent="0.25">
      <c r="A5" s="13">
        <v>2</v>
      </c>
      <c r="B5" s="19" t="s">
        <v>150</v>
      </c>
      <c r="C5" s="33" t="s">
        <v>194</v>
      </c>
    </row>
    <row r="6" spans="1:5" x14ac:dyDescent="0.25">
      <c r="A6" s="13">
        <v>3</v>
      </c>
      <c r="B6" s="19" t="s">
        <v>151</v>
      </c>
      <c r="C6" s="66">
        <v>1</v>
      </c>
    </row>
    <row r="7" spans="1:5" ht="30.75" thickBot="1" x14ac:dyDescent="0.3">
      <c r="A7" s="13">
        <v>4</v>
      </c>
      <c r="B7" s="20" t="s">
        <v>152</v>
      </c>
      <c r="C7" s="60" t="s">
        <v>213</v>
      </c>
    </row>
    <row r="8" spans="1:5" ht="15.75" thickBot="1" x14ac:dyDescent="0.3">
      <c r="A8" s="18"/>
      <c r="B8" s="51" t="s">
        <v>22</v>
      </c>
      <c r="C8" s="61">
        <f>C6+2.75</f>
        <v>3.75</v>
      </c>
    </row>
  </sheetData>
  <mergeCells count="1">
    <mergeCell ref="A1:E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DC4A1-6646-4A92-B587-26C808B71494}">
  <dimension ref="A1:G39"/>
  <sheetViews>
    <sheetView topLeftCell="A28" workbookViewId="0">
      <selection activeCell="E14" sqref="E14"/>
    </sheetView>
  </sheetViews>
  <sheetFormatPr defaultRowHeight="15" x14ac:dyDescent="0.25"/>
  <cols>
    <col min="1" max="1" width="5" style="8" customWidth="1"/>
    <col min="2" max="2" width="27.85546875" customWidth="1"/>
    <col min="3" max="3" width="19.42578125" customWidth="1"/>
    <col min="7" max="7" width="9.140625" style="8"/>
  </cols>
  <sheetData>
    <row r="1" spans="1:5" ht="31.5" customHeight="1" x14ac:dyDescent="0.25">
      <c r="A1" s="106" t="s">
        <v>153</v>
      </c>
      <c r="B1" s="106"/>
      <c r="C1" s="106"/>
      <c r="D1" s="106"/>
      <c r="E1" s="106"/>
    </row>
    <row r="2" spans="1:5" ht="15" customHeight="1" thickBot="1" x14ac:dyDescent="0.3"/>
    <row r="3" spans="1:5" ht="15.75" thickBot="1" x14ac:dyDescent="0.3">
      <c r="A3" s="12"/>
      <c r="B3" s="10" t="s">
        <v>16</v>
      </c>
      <c r="C3" s="11" t="s">
        <v>211</v>
      </c>
    </row>
    <row r="4" spans="1:5" x14ac:dyDescent="0.25">
      <c r="A4" s="13">
        <v>1</v>
      </c>
      <c r="B4" s="23" t="s">
        <v>154</v>
      </c>
      <c r="C4" s="84">
        <v>1.49</v>
      </c>
    </row>
    <row r="5" spans="1:5" x14ac:dyDescent="0.25">
      <c r="A5" s="13">
        <v>2</v>
      </c>
      <c r="B5" s="23" t="s">
        <v>155</v>
      </c>
      <c r="C5" s="84">
        <v>0.5</v>
      </c>
    </row>
    <row r="6" spans="1:5" x14ac:dyDescent="0.25">
      <c r="A6" s="13">
        <v>3</v>
      </c>
      <c r="B6" s="23" t="s">
        <v>156</v>
      </c>
      <c r="C6" s="84">
        <v>0.25</v>
      </c>
    </row>
    <row r="7" spans="1:5" ht="45" x14ac:dyDescent="0.25">
      <c r="A7" s="13">
        <v>4</v>
      </c>
      <c r="B7" s="23" t="s">
        <v>158</v>
      </c>
      <c r="C7" s="73" t="s">
        <v>195</v>
      </c>
    </row>
    <row r="8" spans="1:5" ht="45" x14ac:dyDescent="0.25">
      <c r="A8" s="13">
        <v>5</v>
      </c>
      <c r="B8" s="23" t="s">
        <v>157</v>
      </c>
      <c r="C8" s="73" t="s">
        <v>196</v>
      </c>
    </row>
    <row r="9" spans="1:5" ht="45" x14ac:dyDescent="0.25">
      <c r="A9" s="13">
        <v>6</v>
      </c>
      <c r="B9" s="23" t="s">
        <v>198</v>
      </c>
      <c r="C9" s="73" t="s">
        <v>197</v>
      </c>
    </row>
    <row r="10" spans="1:5" ht="45" x14ac:dyDescent="0.25">
      <c r="A10" s="13">
        <v>7</v>
      </c>
      <c r="B10" s="23" t="s">
        <v>159</v>
      </c>
      <c r="C10" s="73" t="s">
        <v>199</v>
      </c>
    </row>
    <row r="11" spans="1:5" ht="45.75" thickBot="1" x14ac:dyDescent="0.3">
      <c r="A11" s="13">
        <v>8</v>
      </c>
      <c r="B11" s="23" t="s">
        <v>160</v>
      </c>
      <c r="C11" s="73" t="s">
        <v>200</v>
      </c>
    </row>
    <row r="12" spans="1:5" ht="15.75" customHeight="1" thickBot="1" x14ac:dyDescent="0.3">
      <c r="A12" s="12"/>
      <c r="B12" s="37" t="s">
        <v>22</v>
      </c>
      <c r="C12" s="67">
        <f>C4+C5+C6+0.59+3.99+3.49+2.5+1.29+0.45+0.59+0.25+1.99+0.55+0.83+1.79+0.79+1+0.59</f>
        <v>22.929999999999996</v>
      </c>
    </row>
    <row r="13" spans="1:5" x14ac:dyDescent="0.25">
      <c r="C13" s="68"/>
    </row>
    <row r="14" spans="1:5" x14ac:dyDescent="0.25">
      <c r="C14" s="68"/>
    </row>
    <row r="15" spans="1:5" x14ac:dyDescent="0.25">
      <c r="B15" s="9"/>
      <c r="C15" s="68"/>
    </row>
    <row r="16" spans="1:5" ht="15.75" thickBot="1" x14ac:dyDescent="0.3">
      <c r="C16" s="68"/>
    </row>
    <row r="17" spans="1:3" ht="15.75" thickBot="1" x14ac:dyDescent="0.3">
      <c r="A17" s="12"/>
      <c r="B17" s="14" t="s">
        <v>201</v>
      </c>
      <c r="C17" s="69" t="s">
        <v>17</v>
      </c>
    </row>
    <row r="18" spans="1:3" x14ac:dyDescent="0.25">
      <c r="A18" s="13">
        <v>1</v>
      </c>
      <c r="B18" s="15" t="s">
        <v>161</v>
      </c>
      <c r="C18" s="82">
        <v>1</v>
      </c>
    </row>
    <row r="19" spans="1:3" x14ac:dyDescent="0.25">
      <c r="A19" s="13">
        <v>2</v>
      </c>
      <c r="B19" s="15" t="s">
        <v>162</v>
      </c>
      <c r="C19" s="82">
        <v>1</v>
      </c>
    </row>
    <row r="20" spans="1:3" x14ac:dyDescent="0.25">
      <c r="A20" s="13">
        <v>3</v>
      </c>
      <c r="B20" s="15" t="s">
        <v>163</v>
      </c>
      <c r="C20" s="82">
        <v>0.45</v>
      </c>
    </row>
    <row r="21" spans="1:3" ht="30" x14ac:dyDescent="0.25">
      <c r="A21" s="13">
        <v>4</v>
      </c>
      <c r="B21" s="17" t="s">
        <v>164</v>
      </c>
      <c r="C21" s="82">
        <v>3.49</v>
      </c>
    </row>
    <row r="22" spans="1:3" ht="30" x14ac:dyDescent="0.25">
      <c r="A22" s="13">
        <v>5</v>
      </c>
      <c r="B22" s="17" t="s">
        <v>165</v>
      </c>
      <c r="C22" s="82">
        <v>0.79</v>
      </c>
    </row>
    <row r="23" spans="1:3" x14ac:dyDescent="0.25">
      <c r="A23" s="13">
        <v>6</v>
      </c>
      <c r="B23" s="17" t="s">
        <v>166</v>
      </c>
      <c r="C23" s="82">
        <v>0.4</v>
      </c>
    </row>
    <row r="24" spans="1:3" x14ac:dyDescent="0.25">
      <c r="A24" s="13">
        <v>7</v>
      </c>
      <c r="B24" s="17" t="s">
        <v>167</v>
      </c>
      <c r="C24" s="82">
        <v>2.69</v>
      </c>
    </row>
    <row r="25" spans="1:3" ht="15.75" thickBot="1" x14ac:dyDescent="0.3">
      <c r="A25" s="13">
        <v>8</v>
      </c>
      <c r="B25" s="17" t="s">
        <v>99</v>
      </c>
      <c r="C25" s="82">
        <v>1.99</v>
      </c>
    </row>
    <row r="26" spans="1:3" ht="15.75" thickBot="1" x14ac:dyDescent="0.3">
      <c r="A26" s="36"/>
      <c r="B26" s="38" t="s">
        <v>22</v>
      </c>
      <c r="C26" s="67">
        <f>SUM(C18:C25)</f>
        <v>11.81</v>
      </c>
    </row>
    <row r="30" spans="1:3" ht="15.75" thickBot="1" x14ac:dyDescent="0.3"/>
    <row r="31" spans="1:3" ht="15.75" thickBot="1" x14ac:dyDescent="0.3">
      <c r="A31" s="12"/>
      <c r="B31" s="14" t="s">
        <v>185</v>
      </c>
      <c r="C31" s="11" t="s">
        <v>17</v>
      </c>
    </row>
    <row r="32" spans="1:3" x14ac:dyDescent="0.25">
      <c r="A32" s="13">
        <v>1</v>
      </c>
      <c r="B32" s="17" t="s">
        <v>35</v>
      </c>
      <c r="C32" s="82">
        <v>5.47</v>
      </c>
    </row>
    <row r="33" spans="1:3" ht="15.75" customHeight="1" x14ac:dyDescent="0.25">
      <c r="A33" s="13">
        <v>2</v>
      </c>
      <c r="B33" s="17" t="s">
        <v>40</v>
      </c>
      <c r="C33" s="82">
        <v>3.97</v>
      </c>
    </row>
    <row r="34" spans="1:3" x14ac:dyDescent="0.25">
      <c r="A34" s="13">
        <v>3</v>
      </c>
      <c r="B34" s="17" t="s">
        <v>168</v>
      </c>
      <c r="C34" s="82">
        <v>1.99</v>
      </c>
    </row>
    <row r="35" spans="1:3" x14ac:dyDescent="0.25">
      <c r="A35" s="13">
        <v>4</v>
      </c>
      <c r="B35" s="17" t="s">
        <v>136</v>
      </c>
      <c r="C35" s="82">
        <v>1.99</v>
      </c>
    </row>
    <row r="36" spans="1:3" x14ac:dyDescent="0.25">
      <c r="A36" s="13">
        <v>5</v>
      </c>
      <c r="B36" s="17" t="s">
        <v>32</v>
      </c>
      <c r="C36" s="82">
        <v>0.88</v>
      </c>
    </row>
    <row r="37" spans="1:3" x14ac:dyDescent="0.25">
      <c r="A37" s="13">
        <v>6</v>
      </c>
      <c r="B37" s="17" t="s">
        <v>101</v>
      </c>
      <c r="C37" s="60" t="s">
        <v>231</v>
      </c>
    </row>
    <row r="38" spans="1:3" ht="15.75" thickBot="1" x14ac:dyDescent="0.3">
      <c r="A38" s="13">
        <v>7</v>
      </c>
      <c r="B38" s="17" t="s">
        <v>59</v>
      </c>
      <c r="C38" s="60" t="s">
        <v>232</v>
      </c>
    </row>
    <row r="39" spans="1:3" ht="15.75" thickBot="1" x14ac:dyDescent="0.3">
      <c r="A39" s="18"/>
      <c r="B39" s="51" t="s">
        <v>22</v>
      </c>
      <c r="C39" s="61">
        <f>C32+C33+C34+C35+C36+4.27+2.84</f>
        <v>21.41</v>
      </c>
    </row>
  </sheetData>
  <mergeCells count="1">
    <mergeCell ref="A1:E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708BA-E39C-43F4-B8CC-442653302642}">
  <dimension ref="A1:G39"/>
  <sheetViews>
    <sheetView topLeftCell="A31" workbookViewId="0">
      <selection activeCell="E14" sqref="E14"/>
    </sheetView>
  </sheetViews>
  <sheetFormatPr defaultRowHeight="15" x14ac:dyDescent="0.25"/>
  <cols>
    <col min="1" max="1" width="5" style="8" customWidth="1"/>
    <col min="2" max="2" width="27.85546875" customWidth="1"/>
    <col min="3" max="3" width="18.140625" customWidth="1"/>
    <col min="7" max="7" width="9.140625" style="8"/>
  </cols>
  <sheetData>
    <row r="1" spans="1:5" ht="31.5" customHeight="1" x14ac:dyDescent="0.25">
      <c r="A1" s="106" t="s">
        <v>0</v>
      </c>
      <c r="B1" s="106"/>
      <c r="C1" s="106"/>
      <c r="D1" s="106"/>
      <c r="E1" s="106"/>
    </row>
    <row r="2" spans="1:5" ht="15" customHeight="1" thickBot="1" x14ac:dyDescent="0.3"/>
    <row r="3" spans="1:5" ht="15.75" thickBot="1" x14ac:dyDescent="0.3">
      <c r="A3" s="12"/>
      <c r="B3" s="10" t="s">
        <v>16</v>
      </c>
      <c r="C3" s="11" t="s">
        <v>211</v>
      </c>
    </row>
    <row r="4" spans="1:5" ht="45" x14ac:dyDescent="0.25">
      <c r="A4" s="39"/>
      <c r="B4" s="23" t="s">
        <v>169</v>
      </c>
      <c r="C4" s="97">
        <v>5</v>
      </c>
    </row>
    <row r="5" spans="1:5" x14ac:dyDescent="0.25">
      <c r="A5" s="13"/>
      <c r="B5" s="23" t="s">
        <v>170</v>
      </c>
      <c r="C5" s="81">
        <v>0</v>
      </c>
    </row>
    <row r="6" spans="1:5" x14ac:dyDescent="0.25">
      <c r="A6" s="13"/>
      <c r="B6" s="90" t="s">
        <v>171</v>
      </c>
      <c r="C6" s="81">
        <v>3.64</v>
      </c>
    </row>
    <row r="7" spans="1:5" ht="15.75" thickBot="1" x14ac:dyDescent="0.3">
      <c r="A7" s="34"/>
      <c r="B7" s="23" t="s">
        <v>172</v>
      </c>
      <c r="C7" s="98">
        <v>1.72</v>
      </c>
    </row>
    <row r="8" spans="1:5" ht="15.75" customHeight="1" thickBot="1" x14ac:dyDescent="0.3">
      <c r="A8" s="12"/>
      <c r="B8" s="37" t="s">
        <v>22</v>
      </c>
      <c r="C8" s="96">
        <f>C7+C6+C5+C4</f>
        <v>10.36</v>
      </c>
    </row>
    <row r="9" spans="1:5" x14ac:dyDescent="0.25">
      <c r="C9" s="68"/>
    </row>
    <row r="10" spans="1:5" x14ac:dyDescent="0.25">
      <c r="C10" s="68"/>
    </row>
    <row r="11" spans="1:5" x14ac:dyDescent="0.25">
      <c r="B11" s="9"/>
      <c r="C11" s="68"/>
    </row>
    <row r="12" spans="1:5" ht="15.75" thickBot="1" x14ac:dyDescent="0.3">
      <c r="C12" s="68"/>
    </row>
    <row r="13" spans="1:5" ht="15.75" thickBot="1" x14ac:dyDescent="0.3">
      <c r="A13" s="12"/>
      <c r="B13" s="14" t="s">
        <v>201</v>
      </c>
      <c r="C13" s="69" t="s">
        <v>211</v>
      </c>
    </row>
    <row r="14" spans="1:5" x14ac:dyDescent="0.25">
      <c r="A14" s="13">
        <v>1</v>
      </c>
      <c r="B14" s="15" t="s">
        <v>173</v>
      </c>
      <c r="C14" s="82">
        <v>0.89</v>
      </c>
    </row>
    <row r="15" spans="1:5" x14ac:dyDescent="0.25">
      <c r="A15" s="13">
        <v>2</v>
      </c>
      <c r="B15" s="15" t="s">
        <v>174</v>
      </c>
      <c r="C15" s="82">
        <v>2.69</v>
      </c>
    </row>
    <row r="16" spans="1:5" ht="45" x14ac:dyDescent="0.25">
      <c r="A16" s="13">
        <v>3</v>
      </c>
      <c r="B16" s="15" t="s">
        <v>175</v>
      </c>
      <c r="C16" s="82">
        <v>1.99</v>
      </c>
    </row>
    <row r="17" spans="1:3" x14ac:dyDescent="0.25">
      <c r="A17" s="13">
        <v>4</v>
      </c>
      <c r="B17" s="17" t="s">
        <v>176</v>
      </c>
      <c r="C17" s="82">
        <v>1.99</v>
      </c>
    </row>
    <row r="18" spans="1:3" ht="30" x14ac:dyDescent="0.25">
      <c r="A18" s="13">
        <v>5</v>
      </c>
      <c r="B18" s="17" t="s">
        <v>177</v>
      </c>
      <c r="C18" s="82">
        <v>1.56</v>
      </c>
    </row>
    <row r="19" spans="1:3" ht="30" x14ac:dyDescent="0.25">
      <c r="A19" s="13">
        <v>6</v>
      </c>
      <c r="B19" s="17" t="s">
        <v>178</v>
      </c>
      <c r="C19" s="82">
        <v>3.49</v>
      </c>
    </row>
    <row r="20" spans="1:3" ht="30" x14ac:dyDescent="0.25">
      <c r="A20" s="13">
        <v>7</v>
      </c>
      <c r="B20" s="17" t="s">
        <v>179</v>
      </c>
      <c r="C20" s="82">
        <v>3.79</v>
      </c>
    </row>
    <row r="21" spans="1:3" ht="30" x14ac:dyDescent="0.25">
      <c r="A21" s="13">
        <v>8</v>
      </c>
      <c r="B21" s="17" t="s">
        <v>180</v>
      </c>
      <c r="C21" s="82">
        <v>0.45</v>
      </c>
    </row>
    <row r="22" spans="1:3" ht="30" x14ac:dyDescent="0.25">
      <c r="A22" s="13">
        <v>9</v>
      </c>
      <c r="B22" s="17" t="s">
        <v>181</v>
      </c>
      <c r="C22" s="83">
        <v>0.79</v>
      </c>
    </row>
    <row r="23" spans="1:3" ht="30.75" thickBot="1" x14ac:dyDescent="0.3">
      <c r="A23" s="13">
        <v>10</v>
      </c>
      <c r="B23" s="17" t="s">
        <v>182</v>
      </c>
      <c r="C23" s="82">
        <v>0.6</v>
      </c>
    </row>
    <row r="24" spans="1:3" ht="15.75" thickBot="1" x14ac:dyDescent="0.3">
      <c r="A24" s="36"/>
      <c r="B24" s="38" t="s">
        <v>22</v>
      </c>
      <c r="C24" s="67">
        <f>SUM(C14:C23)</f>
        <v>18.240000000000002</v>
      </c>
    </row>
    <row r="25" spans="1:3" x14ac:dyDescent="0.25">
      <c r="C25" s="68"/>
    </row>
    <row r="26" spans="1:3" x14ac:dyDescent="0.25">
      <c r="C26" s="68"/>
    </row>
    <row r="27" spans="1:3" x14ac:dyDescent="0.25">
      <c r="C27" s="68"/>
    </row>
    <row r="28" spans="1:3" ht="15.75" thickBot="1" x14ac:dyDescent="0.3">
      <c r="C28" s="68"/>
    </row>
    <row r="29" spans="1:3" ht="15.75" thickBot="1" x14ac:dyDescent="0.3">
      <c r="A29" s="12"/>
      <c r="B29" s="14" t="s">
        <v>185</v>
      </c>
      <c r="C29" s="69" t="s">
        <v>17</v>
      </c>
    </row>
    <row r="30" spans="1:3" x14ac:dyDescent="0.25">
      <c r="A30" s="13">
        <v>1</v>
      </c>
      <c r="B30" s="17" t="s">
        <v>35</v>
      </c>
      <c r="C30" s="82">
        <v>5.47</v>
      </c>
    </row>
    <row r="31" spans="1:3" x14ac:dyDescent="0.25">
      <c r="A31" s="13">
        <v>2</v>
      </c>
      <c r="B31" s="17" t="s">
        <v>40</v>
      </c>
      <c r="C31" s="82">
        <v>3.97</v>
      </c>
    </row>
    <row r="32" spans="1:3" x14ac:dyDescent="0.25">
      <c r="A32" s="13">
        <v>3</v>
      </c>
      <c r="B32" s="17" t="s">
        <v>168</v>
      </c>
      <c r="C32" s="82">
        <v>1.99</v>
      </c>
    </row>
    <row r="33" spans="1:5" ht="15.75" customHeight="1" x14ac:dyDescent="0.25">
      <c r="A33" s="13">
        <v>4</v>
      </c>
      <c r="B33" s="17" t="s">
        <v>112</v>
      </c>
      <c r="C33" s="82">
        <v>0.88</v>
      </c>
    </row>
    <row r="34" spans="1:5" x14ac:dyDescent="0.25">
      <c r="A34" s="13">
        <v>5</v>
      </c>
      <c r="B34" s="17" t="s">
        <v>183</v>
      </c>
      <c r="C34" s="82">
        <v>1.99</v>
      </c>
    </row>
    <row r="35" spans="1:5" x14ac:dyDescent="0.25">
      <c r="A35" s="13">
        <v>6</v>
      </c>
      <c r="B35" s="17" t="s">
        <v>234</v>
      </c>
      <c r="C35" s="82">
        <v>0.88</v>
      </c>
    </row>
    <row r="36" spans="1:5" x14ac:dyDescent="0.25">
      <c r="A36" s="13">
        <v>7</v>
      </c>
      <c r="B36" s="17" t="s">
        <v>111</v>
      </c>
      <c r="C36" s="82">
        <v>2.97</v>
      </c>
    </row>
    <row r="37" spans="1:5" x14ac:dyDescent="0.25">
      <c r="A37" s="13">
        <v>8</v>
      </c>
      <c r="B37" s="17" t="s">
        <v>101</v>
      </c>
      <c r="C37" s="60" t="s">
        <v>231</v>
      </c>
      <c r="E37" s="68"/>
    </row>
    <row r="38" spans="1:5" ht="15.75" thickBot="1" x14ac:dyDescent="0.3">
      <c r="A38" s="13">
        <v>9</v>
      </c>
      <c r="B38" s="17" t="s">
        <v>59</v>
      </c>
      <c r="C38" s="60" t="s">
        <v>224</v>
      </c>
    </row>
    <row r="39" spans="1:5" ht="15.75" thickBot="1" x14ac:dyDescent="0.3">
      <c r="A39" s="18"/>
      <c r="B39" s="51" t="s">
        <v>22</v>
      </c>
      <c r="C39" s="61">
        <f>C30+C31+C32+C33+C34+C35+C36+4.27+2.84</f>
        <v>25.26</v>
      </c>
    </row>
  </sheetData>
  <mergeCells count="1">
    <mergeCell ref="A1:E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4D054-D793-4523-BD67-B7F1794B049D}">
  <dimension ref="A1:G34"/>
  <sheetViews>
    <sheetView workbookViewId="0">
      <selection activeCell="E14" sqref="E14"/>
    </sheetView>
  </sheetViews>
  <sheetFormatPr defaultRowHeight="15" x14ac:dyDescent="0.25"/>
  <cols>
    <col min="1" max="1" width="5" style="8" customWidth="1"/>
    <col min="2" max="2" width="27.85546875" customWidth="1"/>
    <col min="3" max="3" width="17" customWidth="1"/>
    <col min="7" max="7" width="5" style="8" customWidth="1"/>
    <col min="8" max="8" width="38.5703125" customWidth="1"/>
  </cols>
  <sheetData>
    <row r="1" spans="1:5" ht="31.5" customHeight="1" x14ac:dyDescent="0.25">
      <c r="A1" s="102" t="s">
        <v>184</v>
      </c>
      <c r="B1" s="102"/>
      <c r="C1" s="102"/>
      <c r="D1" s="102"/>
      <c r="E1" s="102"/>
    </row>
    <row r="2" spans="1:5" ht="15.75" thickBot="1" x14ac:dyDescent="0.3"/>
    <row r="3" spans="1:5" ht="15.75" thickBot="1" x14ac:dyDescent="0.3">
      <c r="A3" s="12"/>
      <c r="B3" s="14" t="s">
        <v>185</v>
      </c>
      <c r="C3" s="24" t="s">
        <v>17</v>
      </c>
    </row>
    <row r="4" spans="1:5" ht="30" x14ac:dyDescent="0.25">
      <c r="A4" s="13">
        <v>1</v>
      </c>
      <c r="B4" s="17" t="s">
        <v>251</v>
      </c>
      <c r="C4" s="59">
        <f>9</f>
        <v>9</v>
      </c>
    </row>
    <row r="5" spans="1:5" x14ac:dyDescent="0.25">
      <c r="A5" s="13">
        <v>2</v>
      </c>
      <c r="B5" s="17" t="s">
        <v>252</v>
      </c>
      <c r="C5" s="95" t="s">
        <v>253</v>
      </c>
    </row>
    <row r="6" spans="1:5" x14ac:dyDescent="0.25">
      <c r="A6" s="13">
        <v>3</v>
      </c>
      <c r="B6" s="17" t="s">
        <v>254</v>
      </c>
      <c r="C6" s="95" t="s">
        <v>256</v>
      </c>
    </row>
    <row r="7" spans="1:5" ht="30" x14ac:dyDescent="0.25">
      <c r="A7" s="13">
        <v>4</v>
      </c>
      <c r="B7" s="15" t="s">
        <v>186</v>
      </c>
      <c r="C7" s="60" t="s">
        <v>229</v>
      </c>
    </row>
    <row r="8" spans="1:5" ht="30.75" thickBot="1" x14ac:dyDescent="0.3">
      <c r="A8" s="13">
        <v>5</v>
      </c>
      <c r="B8" s="15" t="s">
        <v>152</v>
      </c>
      <c r="C8" s="60" t="s">
        <v>213</v>
      </c>
    </row>
    <row r="9" spans="1:5" ht="15.75" thickBot="1" x14ac:dyDescent="0.3">
      <c r="A9" s="18"/>
      <c r="B9" s="51" t="s">
        <v>22</v>
      </c>
      <c r="C9" s="61">
        <f>9+5+16.4+3.25+2.75</f>
        <v>36.4</v>
      </c>
    </row>
    <row r="10" spans="1:5" ht="25.5" customHeight="1" x14ac:dyDescent="0.25"/>
    <row r="11" spans="1:5" ht="30" x14ac:dyDescent="0.25">
      <c r="B11" s="17" t="s">
        <v>255</v>
      </c>
    </row>
    <row r="12" spans="1:5" x14ac:dyDescent="0.25">
      <c r="B12" s="17" t="s">
        <v>257</v>
      </c>
    </row>
    <row r="15" spans="1:5" x14ac:dyDescent="0.25">
      <c r="B15" s="80"/>
    </row>
    <row r="34" ht="25.5" customHeight="1" x14ac:dyDescent="0.25"/>
  </sheetData>
  <mergeCells count="1">
    <mergeCell ref="A1:E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2FBAC-8FCC-4EC8-83CD-FB09B5C56DE2}">
  <dimension ref="A1:G32"/>
  <sheetViews>
    <sheetView workbookViewId="0">
      <selection activeCell="E14" sqref="E14"/>
    </sheetView>
  </sheetViews>
  <sheetFormatPr defaultRowHeight="15" x14ac:dyDescent="0.25"/>
  <cols>
    <col min="1" max="1" width="5" style="8" customWidth="1"/>
    <col min="2" max="2" width="27.85546875" customWidth="1"/>
    <col min="7" max="7" width="5" style="8" customWidth="1"/>
    <col min="8" max="8" width="38.5703125" customWidth="1"/>
  </cols>
  <sheetData>
    <row r="1" spans="1:5" ht="31.5" customHeight="1" x14ac:dyDescent="0.25">
      <c r="A1" s="102" t="s">
        <v>187</v>
      </c>
      <c r="B1" s="102"/>
      <c r="C1" s="102"/>
      <c r="D1" s="102"/>
      <c r="E1" s="102"/>
    </row>
    <row r="2" spans="1:5" ht="15.75" thickBot="1" x14ac:dyDescent="0.3"/>
    <row r="3" spans="1:5" ht="15.75" thickBot="1" x14ac:dyDescent="0.3">
      <c r="A3" s="12"/>
      <c r="B3" s="14" t="s">
        <v>185</v>
      </c>
      <c r="C3" s="24" t="s">
        <v>17</v>
      </c>
    </row>
    <row r="4" spans="1:5" ht="30" x14ac:dyDescent="0.25">
      <c r="A4" s="13">
        <v>1</v>
      </c>
      <c r="B4" s="17" t="s">
        <v>188</v>
      </c>
      <c r="C4" s="62" t="s">
        <v>228</v>
      </c>
    </row>
    <row r="5" spans="1:5" ht="30" x14ac:dyDescent="0.25">
      <c r="A5" s="13">
        <v>2</v>
      </c>
      <c r="B5" s="15" t="s">
        <v>186</v>
      </c>
      <c r="C5" s="60" t="s">
        <v>229</v>
      </c>
    </row>
    <row r="6" spans="1:5" ht="30.75" thickBot="1" x14ac:dyDescent="0.3">
      <c r="A6" s="13">
        <v>3</v>
      </c>
      <c r="B6" s="15" t="s">
        <v>152</v>
      </c>
      <c r="C6" s="60" t="s">
        <v>213</v>
      </c>
    </row>
    <row r="7" spans="1:5" ht="15.75" thickBot="1" x14ac:dyDescent="0.3">
      <c r="A7" s="18"/>
      <c r="B7" s="51" t="s">
        <v>22</v>
      </c>
      <c r="C7" s="61">
        <f>14.99+3.25+2.75</f>
        <v>20.990000000000002</v>
      </c>
    </row>
    <row r="8" spans="1:5" ht="25.5" customHeight="1" x14ac:dyDescent="0.25"/>
    <row r="32" ht="25.5" customHeight="1" x14ac:dyDescent="0.25"/>
  </sheetData>
  <mergeCells count="1">
    <mergeCell ref="A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F1E8A-9C86-42E6-A5BC-3921573E187C}">
  <dimension ref="A1:H33"/>
  <sheetViews>
    <sheetView workbookViewId="0">
      <selection activeCell="E14" sqref="E14"/>
    </sheetView>
  </sheetViews>
  <sheetFormatPr defaultRowHeight="15" x14ac:dyDescent="0.25"/>
  <cols>
    <col min="1" max="1" width="5" style="8" customWidth="1"/>
    <col min="2" max="2" width="27.85546875" customWidth="1"/>
    <col min="3" max="3" width="22.140625" customWidth="1"/>
    <col min="7" max="7" width="5" style="8" customWidth="1"/>
    <col min="8" max="8" width="38.5703125" customWidth="1"/>
  </cols>
  <sheetData>
    <row r="1" spans="1:8" ht="31.5" customHeight="1" x14ac:dyDescent="0.25">
      <c r="A1" s="103" t="s">
        <v>15</v>
      </c>
      <c r="B1" s="103"/>
      <c r="C1" s="103"/>
      <c r="D1" s="103"/>
      <c r="E1" s="103"/>
    </row>
    <row r="2" spans="1:8" ht="15.75" thickBot="1" x14ac:dyDescent="0.3"/>
    <row r="3" spans="1:8" ht="15.75" thickBot="1" x14ac:dyDescent="0.3">
      <c r="A3" s="12"/>
      <c r="B3" s="14" t="s">
        <v>185</v>
      </c>
      <c r="C3" s="24" t="s">
        <v>17</v>
      </c>
    </row>
    <row r="4" spans="1:8" ht="30" x14ac:dyDescent="0.25">
      <c r="A4" s="13">
        <v>1</v>
      </c>
      <c r="B4" s="15" t="s">
        <v>189</v>
      </c>
      <c r="C4" s="60" t="s">
        <v>225</v>
      </c>
    </row>
    <row r="5" spans="1:8" ht="30" customHeight="1" x14ac:dyDescent="0.25">
      <c r="A5" s="13">
        <v>2</v>
      </c>
      <c r="B5" s="19" t="s">
        <v>190</v>
      </c>
      <c r="C5" s="63" t="s">
        <v>226</v>
      </c>
      <c r="D5" s="104" t="s">
        <v>193</v>
      </c>
      <c r="E5" s="105"/>
      <c r="F5" s="105"/>
      <c r="G5" s="105"/>
      <c r="H5" s="105"/>
    </row>
    <row r="6" spans="1:8" x14ac:dyDescent="0.25">
      <c r="A6" s="13">
        <v>3</v>
      </c>
      <c r="B6" s="15" t="s">
        <v>191</v>
      </c>
      <c r="C6" s="64" t="s">
        <v>227</v>
      </c>
    </row>
    <row r="7" spans="1:8" ht="15.75" thickBot="1" x14ac:dyDescent="0.3">
      <c r="A7" s="13">
        <v>4</v>
      </c>
      <c r="B7" s="15" t="s">
        <v>192</v>
      </c>
      <c r="C7" s="65" t="s">
        <v>194</v>
      </c>
    </row>
    <row r="8" spans="1:8" ht="15.75" thickBot="1" x14ac:dyDescent="0.3">
      <c r="A8" s="18"/>
      <c r="B8" s="51" t="s">
        <v>22</v>
      </c>
      <c r="C8" s="61">
        <f>2.63+3.13+2.24+7.68+8.49</f>
        <v>24.17</v>
      </c>
    </row>
    <row r="9" spans="1:8" ht="25.5" customHeight="1" x14ac:dyDescent="0.25"/>
    <row r="33" ht="25.5" customHeight="1" x14ac:dyDescent="0.25"/>
  </sheetData>
  <mergeCells count="2">
    <mergeCell ref="A1:E1"/>
    <mergeCell ref="D5:H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29345-C878-487D-BA0E-E3836BA4D26D}">
  <dimension ref="A1:M42"/>
  <sheetViews>
    <sheetView tabSelected="1" topLeftCell="A28" workbookViewId="0">
      <selection activeCell="E14" sqref="E14"/>
    </sheetView>
  </sheetViews>
  <sheetFormatPr defaultRowHeight="15" x14ac:dyDescent="0.25"/>
  <cols>
    <col min="1" max="1" width="5" style="8" customWidth="1"/>
    <col min="2" max="2" width="27.85546875" customWidth="1"/>
    <col min="3" max="3" width="21.140625" customWidth="1"/>
    <col min="7" max="7" width="9.140625" style="8" customWidth="1"/>
    <col min="8" max="8" width="9.140625" customWidth="1"/>
  </cols>
  <sheetData>
    <row r="1" spans="1:5" ht="31.5" customHeight="1" x14ac:dyDescent="0.25">
      <c r="A1" s="106" t="s">
        <v>10</v>
      </c>
      <c r="B1" s="106"/>
      <c r="C1" s="106"/>
      <c r="D1" s="106"/>
      <c r="E1" s="106"/>
    </row>
    <row r="2" spans="1:5" ht="15" customHeight="1" thickBot="1" x14ac:dyDescent="0.3"/>
    <row r="3" spans="1:5" ht="15.75" thickBot="1" x14ac:dyDescent="0.3">
      <c r="A3" s="12"/>
      <c r="B3" s="10" t="s">
        <v>16</v>
      </c>
      <c r="C3" s="11" t="s">
        <v>17</v>
      </c>
    </row>
    <row r="4" spans="1:5" x14ac:dyDescent="0.25">
      <c r="A4" s="13">
        <v>1</v>
      </c>
      <c r="B4" s="7" t="s">
        <v>18</v>
      </c>
      <c r="C4" s="82">
        <v>3.87</v>
      </c>
    </row>
    <row r="5" spans="1:5" x14ac:dyDescent="0.25">
      <c r="A5" s="13">
        <v>2</v>
      </c>
      <c r="B5" s="7" t="s">
        <v>19</v>
      </c>
      <c r="C5" s="82">
        <v>2.69</v>
      </c>
    </row>
    <row r="6" spans="1:5" x14ac:dyDescent="0.25">
      <c r="A6" s="13">
        <v>3</v>
      </c>
      <c r="B6" s="7" t="s">
        <v>20</v>
      </c>
      <c r="C6" s="82">
        <v>4.99</v>
      </c>
    </row>
    <row r="7" spans="1:5" ht="15.75" thickBot="1" x14ac:dyDescent="0.3">
      <c r="A7" s="13">
        <v>4</v>
      </c>
      <c r="B7" s="7" t="s">
        <v>21</v>
      </c>
      <c r="C7" s="64" t="s">
        <v>194</v>
      </c>
    </row>
    <row r="8" spans="1:5" ht="15.75" customHeight="1" thickBot="1" x14ac:dyDescent="0.3">
      <c r="A8" s="12"/>
      <c r="B8" s="37" t="s">
        <v>22</v>
      </c>
      <c r="C8" s="67">
        <f>C4+C5+C6</f>
        <v>11.55</v>
      </c>
    </row>
    <row r="9" spans="1:5" x14ac:dyDescent="0.25">
      <c r="C9" s="68"/>
    </row>
    <row r="10" spans="1:5" x14ac:dyDescent="0.25">
      <c r="C10" s="68"/>
    </row>
    <row r="11" spans="1:5" x14ac:dyDescent="0.25">
      <c r="B11" s="9"/>
      <c r="C11" s="68"/>
    </row>
    <row r="12" spans="1:5" ht="15.75" thickBot="1" x14ac:dyDescent="0.3">
      <c r="C12" s="68"/>
    </row>
    <row r="13" spans="1:5" ht="15.75" thickBot="1" x14ac:dyDescent="0.3">
      <c r="A13" s="12"/>
      <c r="B13" s="14" t="s">
        <v>201</v>
      </c>
      <c r="C13" s="69" t="s">
        <v>211</v>
      </c>
    </row>
    <row r="14" spans="1:5" ht="30" x14ac:dyDescent="0.25">
      <c r="A14" s="13">
        <v>1</v>
      </c>
      <c r="B14" s="15" t="s">
        <v>242</v>
      </c>
      <c r="C14" s="82">
        <v>3.29</v>
      </c>
    </row>
    <row r="15" spans="1:5" ht="30" x14ac:dyDescent="0.25">
      <c r="A15" s="13">
        <v>2</v>
      </c>
      <c r="B15" s="15" t="s">
        <v>23</v>
      </c>
      <c r="C15" s="82">
        <v>4.49</v>
      </c>
    </row>
    <row r="16" spans="1:5" ht="30" x14ac:dyDescent="0.25">
      <c r="A16" s="13">
        <v>3</v>
      </c>
      <c r="B16" s="15" t="s">
        <v>24</v>
      </c>
      <c r="C16" s="82">
        <v>2.59</v>
      </c>
    </row>
    <row r="17" spans="1:11" x14ac:dyDescent="0.25">
      <c r="A17" s="13">
        <v>4</v>
      </c>
      <c r="B17" s="16" t="s">
        <v>25</v>
      </c>
      <c r="C17" s="82">
        <v>1.2</v>
      </c>
    </row>
    <row r="18" spans="1:11" x14ac:dyDescent="0.25">
      <c r="A18" s="13">
        <v>5</v>
      </c>
      <c r="B18" s="16" t="s">
        <v>243</v>
      </c>
      <c r="C18" s="82">
        <v>0.89</v>
      </c>
    </row>
    <row r="19" spans="1:11" x14ac:dyDescent="0.25">
      <c r="A19" s="13">
        <v>6</v>
      </c>
      <c r="B19" s="16" t="s">
        <v>26</v>
      </c>
      <c r="C19" s="82">
        <v>0</v>
      </c>
    </row>
    <row r="20" spans="1:11" ht="30" x14ac:dyDescent="0.25">
      <c r="A20" s="13">
        <v>7</v>
      </c>
      <c r="B20" s="17" t="s">
        <v>27</v>
      </c>
      <c r="C20" s="82">
        <v>2.79</v>
      </c>
    </row>
    <row r="21" spans="1:11" ht="15.75" thickBot="1" x14ac:dyDescent="0.3">
      <c r="A21" s="34">
        <v>8</v>
      </c>
      <c r="B21" s="35" t="s">
        <v>28</v>
      </c>
      <c r="C21" s="88">
        <v>3.29</v>
      </c>
    </row>
    <row r="22" spans="1:11" ht="15.75" thickBot="1" x14ac:dyDescent="0.3">
      <c r="A22" s="36"/>
      <c r="B22" s="38" t="s">
        <v>22</v>
      </c>
      <c r="C22" s="67">
        <f>SUM(C14:C21)</f>
        <v>18.54</v>
      </c>
    </row>
    <row r="23" spans="1:11" x14ac:dyDescent="0.25">
      <c r="C23" s="68"/>
    </row>
    <row r="24" spans="1:11" x14ac:dyDescent="0.25">
      <c r="C24" s="68"/>
    </row>
    <row r="25" spans="1:11" x14ac:dyDescent="0.25">
      <c r="C25" s="68"/>
    </row>
    <row r="26" spans="1:11" ht="15.75" thickBot="1" x14ac:dyDescent="0.3">
      <c r="C26" s="68"/>
    </row>
    <row r="27" spans="1:11" ht="15.75" thickBot="1" x14ac:dyDescent="0.3">
      <c r="A27" s="12"/>
      <c r="B27" s="14" t="s">
        <v>185</v>
      </c>
      <c r="C27" s="69" t="s">
        <v>17</v>
      </c>
    </row>
    <row r="28" spans="1:11" x14ac:dyDescent="0.25">
      <c r="A28" s="39">
        <v>1</v>
      </c>
      <c r="B28" s="92" t="s">
        <v>168</v>
      </c>
      <c r="C28" s="93">
        <v>2</v>
      </c>
    </row>
    <row r="29" spans="1:11" x14ac:dyDescent="0.25">
      <c r="A29" s="13">
        <v>2</v>
      </c>
      <c r="B29" s="16" t="s">
        <v>29</v>
      </c>
      <c r="C29" s="82">
        <v>1.93</v>
      </c>
      <c r="F29" s="90"/>
    </row>
    <row r="30" spans="1:11" x14ac:dyDescent="0.25">
      <c r="A30" s="13">
        <v>4</v>
      </c>
      <c r="B30" s="16" t="s">
        <v>30</v>
      </c>
      <c r="C30" s="82">
        <v>3.48</v>
      </c>
      <c r="K30" s="40"/>
    </row>
    <row r="31" spans="1:11" ht="15.75" customHeight="1" x14ac:dyDescent="0.25">
      <c r="A31" s="13">
        <v>5</v>
      </c>
      <c r="B31" s="16" t="s">
        <v>35</v>
      </c>
      <c r="C31" s="82">
        <v>5.47</v>
      </c>
      <c r="K31" s="40"/>
    </row>
    <row r="32" spans="1:11" ht="15.75" customHeight="1" x14ac:dyDescent="0.25">
      <c r="A32" s="13">
        <v>6</v>
      </c>
      <c r="B32" s="89" t="s">
        <v>216</v>
      </c>
      <c r="C32" s="82">
        <v>49.84</v>
      </c>
      <c r="K32" s="40"/>
    </row>
    <row r="33" spans="1:13" ht="15.75" customHeight="1" x14ac:dyDescent="0.25">
      <c r="A33" s="13"/>
      <c r="B33" s="89" t="s">
        <v>240</v>
      </c>
      <c r="C33" s="82">
        <v>14.92</v>
      </c>
      <c r="K33" s="40"/>
    </row>
    <row r="34" spans="1:13" x14ac:dyDescent="0.25">
      <c r="A34" s="13"/>
      <c r="B34" s="91" t="s">
        <v>241</v>
      </c>
      <c r="C34" s="82">
        <f>(9.96+22.97)</f>
        <v>32.93</v>
      </c>
      <c r="K34" s="40"/>
    </row>
    <row r="35" spans="1:13" x14ac:dyDescent="0.25">
      <c r="A35" s="13">
        <v>7</v>
      </c>
      <c r="B35" s="16" t="s">
        <v>31</v>
      </c>
      <c r="C35" s="82">
        <v>1.48</v>
      </c>
      <c r="K35" s="40"/>
    </row>
    <row r="36" spans="1:13" x14ac:dyDescent="0.25">
      <c r="A36" s="13">
        <v>8</v>
      </c>
      <c r="B36" s="16" t="s">
        <v>32</v>
      </c>
      <c r="C36" s="82">
        <v>0.88</v>
      </c>
      <c r="K36" s="40"/>
    </row>
    <row r="37" spans="1:13" x14ac:dyDescent="0.25">
      <c r="A37" s="13">
        <v>9</v>
      </c>
      <c r="B37" s="16" t="s">
        <v>33</v>
      </c>
      <c r="C37" s="60" t="s">
        <v>231</v>
      </c>
      <c r="K37" s="40"/>
    </row>
    <row r="38" spans="1:13" ht="15.75" thickBot="1" x14ac:dyDescent="0.3">
      <c r="A38" s="34">
        <v>10</v>
      </c>
      <c r="B38" s="35" t="s">
        <v>34</v>
      </c>
      <c r="C38" s="94" t="s">
        <v>212</v>
      </c>
      <c r="K38" s="40"/>
    </row>
    <row r="39" spans="1:13" ht="15.75" thickBot="1" x14ac:dyDescent="0.3">
      <c r="A39" s="12"/>
      <c r="B39" s="38" t="s">
        <v>22</v>
      </c>
      <c r="C39" s="67">
        <f>C28+C29+C30+C31+C33+C35+C36+4.27+3.99</f>
        <v>38.419999999999995</v>
      </c>
      <c r="K39" s="40"/>
    </row>
    <row r="40" spans="1:13" x14ac:dyDescent="0.25">
      <c r="K40" s="40"/>
    </row>
    <row r="41" spans="1:13" ht="90" x14ac:dyDescent="0.25">
      <c r="B41" s="85" t="s">
        <v>259</v>
      </c>
      <c r="K41" s="40"/>
    </row>
    <row r="42" spans="1:13" x14ac:dyDescent="0.25">
      <c r="K42" s="41"/>
      <c r="L42" s="42"/>
      <c r="M42" s="43"/>
    </row>
  </sheetData>
  <mergeCells count="1">
    <mergeCell ref="A1:E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0204F-7D11-4506-9438-A87AE4994392}">
  <dimension ref="A1:E46"/>
  <sheetViews>
    <sheetView topLeftCell="A33" workbookViewId="0">
      <selection activeCell="E14" sqref="E14"/>
    </sheetView>
  </sheetViews>
  <sheetFormatPr defaultRowHeight="15" x14ac:dyDescent="0.25"/>
  <cols>
    <col min="1" max="1" width="5" customWidth="1"/>
    <col min="2" max="2" width="27.85546875" customWidth="1"/>
    <col min="3" max="3" width="18.140625" customWidth="1"/>
  </cols>
  <sheetData>
    <row r="1" spans="1:5" ht="31.5" customHeight="1" x14ac:dyDescent="0.25">
      <c r="A1" s="106" t="s">
        <v>9</v>
      </c>
      <c r="B1" s="106"/>
      <c r="C1" s="106"/>
      <c r="D1" s="106"/>
      <c r="E1" s="106"/>
    </row>
    <row r="2" spans="1:5" ht="15.75" thickBot="1" x14ac:dyDescent="0.3"/>
    <row r="3" spans="1:5" ht="15.75" thickBot="1" x14ac:dyDescent="0.3">
      <c r="A3" s="12"/>
      <c r="B3" s="10" t="s">
        <v>16</v>
      </c>
      <c r="C3" s="69" t="s">
        <v>17</v>
      </c>
    </row>
    <row r="4" spans="1:5" x14ac:dyDescent="0.25">
      <c r="A4" s="13">
        <v>1</v>
      </c>
      <c r="B4" s="15" t="s">
        <v>35</v>
      </c>
      <c r="C4" s="82">
        <v>7.97</v>
      </c>
    </row>
    <row r="5" spans="1:5" x14ac:dyDescent="0.25">
      <c r="A5" s="13">
        <v>2</v>
      </c>
      <c r="B5" s="15" t="s">
        <v>36</v>
      </c>
      <c r="C5" s="82">
        <v>12.05</v>
      </c>
    </row>
    <row r="6" spans="1:5" x14ac:dyDescent="0.25">
      <c r="A6" s="13">
        <v>3</v>
      </c>
      <c r="B6" s="15" t="s">
        <v>37</v>
      </c>
      <c r="C6" s="82">
        <v>4.25</v>
      </c>
    </row>
    <row r="7" spans="1:5" x14ac:dyDescent="0.25">
      <c r="A7" s="13">
        <v>4</v>
      </c>
      <c r="B7" s="15" t="s">
        <v>38</v>
      </c>
      <c r="C7" s="82">
        <v>2.2200000000000002</v>
      </c>
    </row>
    <row r="8" spans="1:5" x14ac:dyDescent="0.25">
      <c r="A8" s="13">
        <v>5</v>
      </c>
      <c r="B8" s="15" t="s">
        <v>39</v>
      </c>
      <c r="C8" s="82">
        <v>12.99</v>
      </c>
    </row>
    <row r="9" spans="1:5" x14ac:dyDescent="0.25">
      <c r="A9" s="13">
        <v>6</v>
      </c>
      <c r="B9" s="15" t="s">
        <v>40</v>
      </c>
      <c r="C9" s="82">
        <v>3.97</v>
      </c>
    </row>
    <row r="10" spans="1:5" x14ac:dyDescent="0.25">
      <c r="A10" s="13">
        <v>7</v>
      </c>
      <c r="B10" s="15" t="s">
        <v>41</v>
      </c>
      <c r="C10" s="82">
        <v>6.99</v>
      </c>
    </row>
    <row r="11" spans="1:5" x14ac:dyDescent="0.25">
      <c r="A11" s="13">
        <v>8</v>
      </c>
      <c r="B11" s="15" t="s">
        <v>42</v>
      </c>
      <c r="C11" s="82">
        <v>0.99</v>
      </c>
    </row>
    <row r="12" spans="1:5" x14ac:dyDescent="0.25">
      <c r="A12" s="13">
        <v>9</v>
      </c>
      <c r="B12" s="15" t="s">
        <v>43</v>
      </c>
      <c r="C12" s="82">
        <v>3.49</v>
      </c>
    </row>
    <row r="13" spans="1:5" x14ac:dyDescent="0.25">
      <c r="A13" s="13">
        <v>10</v>
      </c>
      <c r="B13" s="15" t="s">
        <v>44</v>
      </c>
      <c r="C13" s="82">
        <v>0.69</v>
      </c>
    </row>
    <row r="14" spans="1:5" ht="30.75" thickBot="1" x14ac:dyDescent="0.3">
      <c r="A14" s="13">
        <v>11</v>
      </c>
      <c r="B14" s="15" t="s">
        <v>45</v>
      </c>
      <c r="C14" s="60" t="s">
        <v>219</v>
      </c>
    </row>
    <row r="15" spans="1:5" ht="15.75" thickBot="1" x14ac:dyDescent="0.3">
      <c r="A15" s="12"/>
      <c r="B15" s="37" t="s">
        <v>22</v>
      </c>
      <c r="C15" s="67">
        <f>C4+C5+C6+C7+C9+C8+C11+C10+C12+C13+4.91</f>
        <v>60.519999999999996</v>
      </c>
    </row>
    <row r="16" spans="1:5" x14ac:dyDescent="0.25">
      <c r="A16" s="8"/>
      <c r="C16" s="68"/>
    </row>
    <row r="17" spans="1:3" x14ac:dyDescent="0.25">
      <c r="A17" s="8"/>
      <c r="C17" s="68"/>
    </row>
    <row r="18" spans="1:3" x14ac:dyDescent="0.25">
      <c r="A18" s="8"/>
      <c r="B18" s="9"/>
      <c r="C18" s="68"/>
    </row>
    <row r="19" spans="1:3" ht="15.75" thickBot="1" x14ac:dyDescent="0.3">
      <c r="A19" s="8"/>
      <c r="C19" s="68"/>
    </row>
    <row r="20" spans="1:3" ht="15.75" thickBot="1" x14ac:dyDescent="0.3">
      <c r="A20" s="12"/>
      <c r="B20" s="14" t="s">
        <v>201</v>
      </c>
      <c r="C20" s="69" t="s">
        <v>211</v>
      </c>
    </row>
    <row r="21" spans="1:3" x14ac:dyDescent="0.25">
      <c r="A21" s="13">
        <v>1</v>
      </c>
      <c r="B21" s="19" t="s">
        <v>46</v>
      </c>
      <c r="C21" s="82">
        <v>3.49</v>
      </c>
    </row>
    <row r="22" spans="1:3" x14ac:dyDescent="0.25">
      <c r="A22" s="13">
        <v>2</v>
      </c>
      <c r="B22" s="21" t="s">
        <v>47</v>
      </c>
      <c r="C22" s="82">
        <v>1</v>
      </c>
    </row>
    <row r="23" spans="1:3" x14ac:dyDescent="0.25">
      <c r="A23" s="13">
        <v>3</v>
      </c>
      <c r="B23" s="19" t="s">
        <v>48</v>
      </c>
      <c r="C23" s="82">
        <v>0.56000000000000005</v>
      </c>
    </row>
    <row r="24" spans="1:3" x14ac:dyDescent="0.25">
      <c r="A24" s="13">
        <v>4</v>
      </c>
      <c r="B24" s="20" t="s">
        <v>49</v>
      </c>
      <c r="C24" s="82">
        <v>0.49</v>
      </c>
    </row>
    <row r="25" spans="1:3" ht="30" x14ac:dyDescent="0.25">
      <c r="A25" s="13">
        <v>5</v>
      </c>
      <c r="B25" s="20" t="s">
        <v>50</v>
      </c>
      <c r="C25" s="82">
        <v>1.99</v>
      </c>
    </row>
    <row r="26" spans="1:3" x14ac:dyDescent="0.25">
      <c r="A26" s="13">
        <v>6</v>
      </c>
      <c r="B26" s="20" t="s">
        <v>51</v>
      </c>
      <c r="C26" s="82">
        <v>0.4</v>
      </c>
    </row>
    <row r="27" spans="1:3" x14ac:dyDescent="0.25">
      <c r="A27" s="13">
        <v>7</v>
      </c>
      <c r="B27" s="20" t="s">
        <v>52</v>
      </c>
      <c r="C27" s="82">
        <v>0.79</v>
      </c>
    </row>
    <row r="28" spans="1:3" x14ac:dyDescent="0.25">
      <c r="A28" s="13">
        <v>8</v>
      </c>
      <c r="B28" s="20" t="s">
        <v>53</v>
      </c>
      <c r="C28" s="82">
        <v>0.2</v>
      </c>
    </row>
    <row r="29" spans="1:3" x14ac:dyDescent="0.25">
      <c r="A29" s="13">
        <v>9</v>
      </c>
      <c r="B29" s="20" t="s">
        <v>54</v>
      </c>
      <c r="C29" s="82">
        <v>2.4900000000000002</v>
      </c>
    </row>
    <row r="30" spans="1:3" ht="15.75" thickBot="1" x14ac:dyDescent="0.3">
      <c r="A30" s="34">
        <v>10</v>
      </c>
      <c r="B30" s="44" t="s">
        <v>55</v>
      </c>
      <c r="C30" s="88">
        <v>1.99</v>
      </c>
    </row>
    <row r="31" spans="1:3" ht="15.75" thickBot="1" x14ac:dyDescent="0.3">
      <c r="A31" s="12"/>
      <c r="B31" s="37" t="s">
        <v>22</v>
      </c>
      <c r="C31" s="67">
        <f>SUM(C21:C30)</f>
        <v>13.400000000000002</v>
      </c>
    </row>
    <row r="32" spans="1:3" x14ac:dyDescent="0.25">
      <c r="A32" s="40"/>
      <c r="B32" s="7"/>
      <c r="C32" s="70"/>
    </row>
    <row r="33" spans="1:3" x14ac:dyDescent="0.25">
      <c r="A33" s="40"/>
      <c r="B33" s="7"/>
      <c r="C33" s="70"/>
    </row>
    <row r="34" spans="1:3" x14ac:dyDescent="0.25">
      <c r="A34" s="40"/>
      <c r="B34" s="7"/>
      <c r="C34" s="70"/>
    </row>
    <row r="35" spans="1:3" ht="15.75" thickBot="1" x14ac:dyDescent="0.3">
      <c r="A35" s="40"/>
      <c r="B35" s="7"/>
      <c r="C35" s="70"/>
    </row>
    <row r="36" spans="1:3" ht="15.75" thickBot="1" x14ac:dyDescent="0.3">
      <c r="A36" s="12"/>
      <c r="B36" s="14" t="s">
        <v>185</v>
      </c>
      <c r="C36" s="69" t="s">
        <v>17</v>
      </c>
    </row>
    <row r="37" spans="1:3" x14ac:dyDescent="0.25">
      <c r="A37" s="39">
        <v>1</v>
      </c>
      <c r="B37" s="20" t="s">
        <v>136</v>
      </c>
      <c r="C37" s="82">
        <v>1.99</v>
      </c>
    </row>
    <row r="38" spans="1:3" x14ac:dyDescent="0.25">
      <c r="A38" s="13">
        <v>3</v>
      </c>
      <c r="B38" s="20" t="s">
        <v>32</v>
      </c>
      <c r="C38" s="82">
        <v>0.88</v>
      </c>
    </row>
    <row r="39" spans="1:3" x14ac:dyDescent="0.25">
      <c r="A39" s="13">
        <v>4</v>
      </c>
      <c r="B39" s="20" t="s">
        <v>112</v>
      </c>
      <c r="C39" s="82">
        <v>0.88</v>
      </c>
    </row>
    <row r="40" spans="1:3" x14ac:dyDescent="0.25">
      <c r="A40" s="13">
        <v>5</v>
      </c>
      <c r="B40" s="20" t="s">
        <v>37</v>
      </c>
      <c r="C40" s="83">
        <v>4.25</v>
      </c>
    </row>
    <row r="41" spans="1:3" x14ac:dyDescent="0.25">
      <c r="A41" s="13">
        <v>6</v>
      </c>
      <c r="B41" s="20" t="s">
        <v>35</v>
      </c>
      <c r="C41" s="82">
        <v>5.47</v>
      </c>
    </row>
    <row r="42" spans="1:3" x14ac:dyDescent="0.25">
      <c r="A42" s="13">
        <v>7</v>
      </c>
      <c r="B42" s="20" t="s">
        <v>29</v>
      </c>
      <c r="C42" s="82">
        <v>1.93</v>
      </c>
    </row>
    <row r="43" spans="1:3" x14ac:dyDescent="0.25">
      <c r="A43" s="13">
        <v>8</v>
      </c>
      <c r="B43" s="20" t="s">
        <v>111</v>
      </c>
      <c r="C43" s="82">
        <v>2.97</v>
      </c>
    </row>
    <row r="44" spans="1:3" x14ac:dyDescent="0.25">
      <c r="A44" s="13">
        <v>9</v>
      </c>
      <c r="B44" s="20" t="s">
        <v>58</v>
      </c>
      <c r="C44" s="60" t="s">
        <v>223</v>
      </c>
    </row>
    <row r="45" spans="1:3" ht="15.75" thickBot="1" x14ac:dyDescent="0.3">
      <c r="A45" s="13">
        <v>10</v>
      </c>
      <c r="B45" s="20" t="s">
        <v>59</v>
      </c>
      <c r="C45" s="60" t="s">
        <v>212</v>
      </c>
    </row>
    <row r="46" spans="1:3" ht="15.75" thickBot="1" x14ac:dyDescent="0.3">
      <c r="A46" s="12"/>
      <c r="B46" s="38" t="s">
        <v>22</v>
      </c>
      <c r="C46" s="67">
        <f>C37+C38+C39+C40+C41+C42+C43+3.99+3.84</f>
        <v>26.2</v>
      </c>
    </row>
  </sheetData>
  <mergeCells count="1">
    <mergeCell ref="A1:E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113C1-2EE4-4D97-A2CD-81EC5C08332B}">
  <dimension ref="A1:J34"/>
  <sheetViews>
    <sheetView topLeftCell="A28" workbookViewId="0">
      <selection activeCell="E14" sqref="E14"/>
    </sheetView>
  </sheetViews>
  <sheetFormatPr defaultRowHeight="15" x14ac:dyDescent="0.25"/>
  <cols>
    <col min="1" max="1" width="5" customWidth="1"/>
    <col min="2" max="2" width="27.85546875" customWidth="1"/>
    <col min="3" max="3" width="19.5703125" customWidth="1"/>
  </cols>
  <sheetData>
    <row r="1" spans="1:5" ht="31.5" customHeight="1" x14ac:dyDescent="0.25">
      <c r="A1" s="107" t="s">
        <v>8</v>
      </c>
      <c r="B1" s="107"/>
      <c r="C1" s="107"/>
      <c r="D1" s="107"/>
      <c r="E1" s="107"/>
    </row>
    <row r="2" spans="1:5" ht="15.75" thickBot="1" x14ac:dyDescent="0.3"/>
    <row r="3" spans="1:5" ht="15.75" thickBot="1" x14ac:dyDescent="0.3">
      <c r="A3" s="12"/>
      <c r="B3" s="10" t="s">
        <v>16</v>
      </c>
      <c r="C3" s="11" t="s">
        <v>17</v>
      </c>
    </row>
    <row r="4" spans="1:5" ht="15.75" thickBot="1" x14ac:dyDescent="0.3">
      <c r="A4" s="13">
        <v>1</v>
      </c>
      <c r="B4" s="15" t="s">
        <v>250</v>
      </c>
      <c r="C4" s="82">
        <f>0.97+1.25</f>
        <v>2.2199999999999998</v>
      </c>
    </row>
    <row r="5" spans="1:5" ht="15.75" thickBot="1" x14ac:dyDescent="0.3">
      <c r="A5" s="12"/>
      <c r="B5" s="37" t="s">
        <v>22</v>
      </c>
      <c r="C5" s="67">
        <f>C4</f>
        <v>2.2199999999999998</v>
      </c>
    </row>
    <row r="6" spans="1:5" x14ac:dyDescent="0.25">
      <c r="A6" s="8"/>
      <c r="C6" s="68"/>
    </row>
    <row r="7" spans="1:5" x14ac:dyDescent="0.25">
      <c r="A7" s="8"/>
      <c r="C7" s="68"/>
    </row>
    <row r="8" spans="1:5" x14ac:dyDescent="0.25">
      <c r="A8" s="8"/>
      <c r="B8" s="9"/>
      <c r="C8" s="68"/>
    </row>
    <row r="9" spans="1:5" ht="15.75" thickBot="1" x14ac:dyDescent="0.3">
      <c r="A9" s="8"/>
      <c r="C9" s="68"/>
    </row>
    <row r="10" spans="1:5" ht="15.75" thickBot="1" x14ac:dyDescent="0.3">
      <c r="A10" s="12"/>
      <c r="B10" s="14" t="s">
        <v>201</v>
      </c>
      <c r="C10" s="69" t="s">
        <v>211</v>
      </c>
    </row>
    <row r="11" spans="1:5" x14ac:dyDescent="0.25">
      <c r="A11" s="13">
        <v>1</v>
      </c>
      <c r="B11" s="19" t="s">
        <v>60</v>
      </c>
      <c r="C11" s="82">
        <v>3.44</v>
      </c>
    </row>
    <row r="12" spans="1:5" x14ac:dyDescent="0.25">
      <c r="A12" s="13">
        <v>2</v>
      </c>
      <c r="B12" s="19" t="s">
        <v>61</v>
      </c>
      <c r="C12" s="82">
        <v>0.4</v>
      </c>
    </row>
    <row r="13" spans="1:5" x14ac:dyDescent="0.25">
      <c r="A13" s="13">
        <v>3</v>
      </c>
      <c r="B13" s="19" t="s">
        <v>62</v>
      </c>
      <c r="C13" s="82">
        <v>1.99</v>
      </c>
    </row>
    <row r="14" spans="1:5" x14ac:dyDescent="0.25">
      <c r="A14" s="13">
        <v>4</v>
      </c>
      <c r="B14" s="20" t="s">
        <v>63</v>
      </c>
      <c r="C14" s="82">
        <v>2.79</v>
      </c>
    </row>
    <row r="15" spans="1:5" ht="30" x14ac:dyDescent="0.25">
      <c r="A15" s="13">
        <v>5</v>
      </c>
      <c r="B15" s="20" t="s">
        <v>64</v>
      </c>
      <c r="C15" s="82">
        <v>0.16</v>
      </c>
    </row>
    <row r="16" spans="1:5" ht="30" x14ac:dyDescent="0.25">
      <c r="A16" s="13">
        <v>6</v>
      </c>
      <c r="B16" s="20" t="s">
        <v>65</v>
      </c>
      <c r="C16" s="83">
        <v>3.98</v>
      </c>
    </row>
    <row r="17" spans="1:10" ht="30" x14ac:dyDescent="0.25">
      <c r="A17" s="13">
        <v>7</v>
      </c>
      <c r="B17" s="20" t="s">
        <v>66</v>
      </c>
      <c r="C17" s="82">
        <v>1</v>
      </c>
    </row>
    <row r="18" spans="1:10" ht="30.75" thickBot="1" x14ac:dyDescent="0.3">
      <c r="A18" s="13">
        <v>8</v>
      </c>
      <c r="B18" s="20" t="s">
        <v>222</v>
      </c>
      <c r="C18" s="82">
        <v>1.99</v>
      </c>
    </row>
    <row r="19" spans="1:10" ht="15.75" thickBot="1" x14ac:dyDescent="0.3">
      <c r="A19" s="45"/>
      <c r="B19" s="38" t="s">
        <v>22</v>
      </c>
      <c r="C19" s="67">
        <f>SUM(C11:C18)</f>
        <v>15.750000000000002</v>
      </c>
    </row>
    <row r="20" spans="1:10" x14ac:dyDescent="0.25">
      <c r="C20" s="68"/>
    </row>
    <row r="21" spans="1:10" x14ac:dyDescent="0.25">
      <c r="C21" s="68"/>
    </row>
    <row r="22" spans="1:10" x14ac:dyDescent="0.25">
      <c r="C22" s="68"/>
    </row>
    <row r="23" spans="1:10" ht="15.75" thickBot="1" x14ac:dyDescent="0.3">
      <c r="C23" s="68"/>
    </row>
    <row r="24" spans="1:10" ht="15.75" thickBot="1" x14ac:dyDescent="0.3">
      <c r="A24" s="12"/>
      <c r="B24" s="14" t="s">
        <v>185</v>
      </c>
      <c r="C24" s="69" t="s">
        <v>17</v>
      </c>
    </row>
    <row r="25" spans="1:10" x14ac:dyDescent="0.25">
      <c r="A25" s="39">
        <v>1</v>
      </c>
      <c r="B25" s="20" t="s">
        <v>67</v>
      </c>
      <c r="C25" s="82">
        <v>14.97</v>
      </c>
    </row>
    <row r="26" spans="1:10" x14ac:dyDescent="0.25">
      <c r="A26" s="13">
        <v>2</v>
      </c>
      <c r="B26" s="20" t="s">
        <v>35</v>
      </c>
      <c r="C26" s="82">
        <v>5.47</v>
      </c>
      <c r="J26" s="40"/>
    </row>
    <row r="27" spans="1:10" x14ac:dyDescent="0.25">
      <c r="A27" s="13">
        <v>3</v>
      </c>
      <c r="B27" s="20" t="s">
        <v>40</v>
      </c>
      <c r="C27" s="82">
        <v>3.97</v>
      </c>
      <c r="J27" s="40"/>
    </row>
    <row r="28" spans="1:10" x14ac:dyDescent="0.25">
      <c r="A28" s="47">
        <v>4</v>
      </c>
      <c r="B28" s="20" t="s">
        <v>234</v>
      </c>
      <c r="C28" s="82">
        <v>0.88</v>
      </c>
      <c r="J28" s="40"/>
    </row>
    <row r="29" spans="1:10" x14ac:dyDescent="0.25">
      <c r="A29" s="47">
        <v>5</v>
      </c>
      <c r="B29" s="20" t="s">
        <v>68</v>
      </c>
      <c r="C29" s="82">
        <v>1.88</v>
      </c>
      <c r="J29" s="40"/>
    </row>
    <row r="30" spans="1:10" x14ac:dyDescent="0.25">
      <c r="A30" s="47">
        <v>6</v>
      </c>
      <c r="B30" s="20" t="s">
        <v>74</v>
      </c>
      <c r="C30" s="82">
        <v>9.9600000000000009</v>
      </c>
      <c r="J30" s="40"/>
    </row>
    <row r="31" spans="1:10" x14ac:dyDescent="0.25">
      <c r="A31" s="47">
        <v>7</v>
      </c>
      <c r="B31" s="20" t="s">
        <v>34</v>
      </c>
      <c r="C31" s="60" t="s">
        <v>210</v>
      </c>
      <c r="J31" s="40"/>
    </row>
    <row r="32" spans="1:10" x14ac:dyDescent="0.25">
      <c r="A32" s="47">
        <v>8</v>
      </c>
      <c r="B32" s="20" t="s">
        <v>58</v>
      </c>
      <c r="C32" s="60" t="s">
        <v>223</v>
      </c>
      <c r="J32" s="40"/>
    </row>
    <row r="33" spans="1:10" ht="15.75" thickBot="1" x14ac:dyDescent="0.3">
      <c r="A33" s="48">
        <v>9</v>
      </c>
      <c r="B33" s="20" t="s">
        <v>69</v>
      </c>
      <c r="C33" s="60" t="s">
        <v>224</v>
      </c>
      <c r="J33" s="40"/>
    </row>
    <row r="34" spans="1:10" ht="15.75" thickBot="1" x14ac:dyDescent="0.3">
      <c r="A34" s="46"/>
      <c r="B34" s="38" t="s">
        <v>22</v>
      </c>
      <c r="C34" s="67">
        <f>C25+C26+C27+C28+C29+C30+3.99+3.84+2.84</f>
        <v>47.8</v>
      </c>
      <c r="J34" s="40"/>
    </row>
  </sheetData>
  <mergeCells count="1">
    <mergeCell ref="A1:E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07AF7-5A6B-42E2-9A62-C8455DE0DA93}">
  <dimension ref="A1:L50"/>
  <sheetViews>
    <sheetView topLeftCell="A40" workbookViewId="0">
      <selection activeCell="E14" sqref="E14"/>
    </sheetView>
  </sheetViews>
  <sheetFormatPr defaultRowHeight="15" x14ac:dyDescent="0.25"/>
  <cols>
    <col min="1" max="1" width="5" customWidth="1"/>
    <col min="2" max="2" width="27.85546875" customWidth="1"/>
    <col min="3" max="3" width="17.5703125" customWidth="1"/>
  </cols>
  <sheetData>
    <row r="1" spans="1:5" ht="31.5" customHeight="1" x14ac:dyDescent="0.25">
      <c r="A1" s="106" t="s">
        <v>247</v>
      </c>
      <c r="B1" s="106"/>
      <c r="C1" s="106"/>
      <c r="D1" s="106"/>
      <c r="E1" s="106"/>
    </row>
    <row r="2" spans="1:5" ht="15.75" thickBot="1" x14ac:dyDescent="0.3"/>
    <row r="3" spans="1:5" ht="15.75" thickBot="1" x14ac:dyDescent="0.3">
      <c r="A3" s="12"/>
      <c r="B3" s="10" t="s">
        <v>236</v>
      </c>
      <c r="C3" s="11" t="s">
        <v>17</v>
      </c>
    </row>
    <row r="4" spans="1:5" x14ac:dyDescent="0.25">
      <c r="A4" s="13">
        <v>1</v>
      </c>
      <c r="B4" s="22" t="s">
        <v>35</v>
      </c>
      <c r="C4" s="81">
        <v>7.97</v>
      </c>
    </row>
    <row r="5" spans="1:5" x14ac:dyDescent="0.25">
      <c r="A5" s="13">
        <v>2</v>
      </c>
      <c r="B5" s="22" t="s">
        <v>70</v>
      </c>
      <c r="C5" s="81">
        <v>13.94</v>
      </c>
    </row>
    <row r="6" spans="1:5" x14ac:dyDescent="0.25">
      <c r="A6" s="13">
        <v>3</v>
      </c>
      <c r="B6" s="22" t="s">
        <v>71</v>
      </c>
      <c r="C6" s="81">
        <v>16.71</v>
      </c>
    </row>
    <row r="7" spans="1:5" x14ac:dyDescent="0.25">
      <c r="A7" s="13">
        <v>4</v>
      </c>
      <c r="B7" s="22" t="s">
        <v>72</v>
      </c>
      <c r="C7" s="81">
        <v>15.99</v>
      </c>
    </row>
    <row r="8" spans="1:5" x14ac:dyDescent="0.25">
      <c r="A8" s="13">
        <v>5</v>
      </c>
      <c r="B8" s="22" t="s">
        <v>73</v>
      </c>
      <c r="C8" s="81">
        <v>5.92</v>
      </c>
    </row>
    <row r="9" spans="1:5" x14ac:dyDescent="0.25">
      <c r="A9" s="13">
        <v>6</v>
      </c>
      <c r="B9" s="22" t="s">
        <v>32</v>
      </c>
      <c r="C9" s="81">
        <v>0.88</v>
      </c>
    </row>
    <row r="10" spans="1:5" x14ac:dyDescent="0.25">
      <c r="A10" s="13">
        <v>7</v>
      </c>
      <c r="B10" s="22" t="s">
        <v>74</v>
      </c>
      <c r="C10" s="81">
        <v>9.9600000000000009</v>
      </c>
    </row>
    <row r="11" spans="1:5" x14ac:dyDescent="0.25">
      <c r="A11" s="13">
        <v>8</v>
      </c>
      <c r="B11" s="22" t="s">
        <v>60</v>
      </c>
      <c r="C11" s="81">
        <v>2.29</v>
      </c>
    </row>
    <row r="12" spans="1:5" x14ac:dyDescent="0.25">
      <c r="A12" s="13">
        <v>9</v>
      </c>
      <c r="B12" s="23" t="s">
        <v>75</v>
      </c>
      <c r="C12" s="81">
        <v>1.49</v>
      </c>
    </row>
    <row r="13" spans="1:5" x14ac:dyDescent="0.25">
      <c r="A13" s="13">
        <v>10</v>
      </c>
      <c r="B13" s="17" t="s">
        <v>76</v>
      </c>
      <c r="C13" s="81">
        <v>14.97</v>
      </c>
    </row>
    <row r="14" spans="1:5" x14ac:dyDescent="0.25">
      <c r="A14" s="13">
        <v>11</v>
      </c>
      <c r="B14" s="15" t="s">
        <v>77</v>
      </c>
      <c r="C14" s="81">
        <v>1</v>
      </c>
    </row>
    <row r="15" spans="1:5" ht="15.75" thickBot="1" x14ac:dyDescent="0.3">
      <c r="A15" s="13">
        <v>12</v>
      </c>
      <c r="B15" s="15" t="s">
        <v>45</v>
      </c>
      <c r="C15" s="60" t="s">
        <v>219</v>
      </c>
    </row>
    <row r="16" spans="1:5" ht="15.75" thickBot="1" x14ac:dyDescent="0.3">
      <c r="A16" s="12"/>
      <c r="B16" s="37" t="s">
        <v>22</v>
      </c>
      <c r="C16" s="67">
        <f>C4+C5+C6+C7+C8+C9+C10+C11+C12+C13+C14+5</f>
        <v>96.12</v>
      </c>
    </row>
    <row r="17" spans="1:12" x14ac:dyDescent="0.25">
      <c r="A17" s="8"/>
      <c r="C17" s="68"/>
    </row>
    <row r="18" spans="1:12" ht="60" x14ac:dyDescent="0.25">
      <c r="A18" s="8"/>
      <c r="B18" s="17" t="s">
        <v>237</v>
      </c>
      <c r="C18" s="68"/>
    </row>
    <row r="19" spans="1:12" x14ac:dyDescent="0.25">
      <c r="A19" s="8"/>
      <c r="B19" s="9"/>
      <c r="C19" s="68"/>
    </row>
    <row r="20" spans="1:12" ht="15.75" thickBot="1" x14ac:dyDescent="0.3">
      <c r="A20" s="8"/>
      <c r="C20" s="68"/>
    </row>
    <row r="21" spans="1:12" ht="15.75" thickBot="1" x14ac:dyDescent="0.3">
      <c r="A21" s="12"/>
      <c r="B21" s="14" t="s">
        <v>201</v>
      </c>
      <c r="C21" s="69" t="s">
        <v>211</v>
      </c>
    </row>
    <row r="22" spans="1:12" x14ac:dyDescent="0.25">
      <c r="A22" s="13">
        <v>1</v>
      </c>
      <c r="B22" s="19" t="s">
        <v>60</v>
      </c>
      <c r="C22" s="82">
        <v>2.29</v>
      </c>
    </row>
    <row r="23" spans="1:12" x14ac:dyDescent="0.25">
      <c r="A23" s="13">
        <v>2</v>
      </c>
      <c r="B23" s="19" t="s">
        <v>78</v>
      </c>
      <c r="C23" s="82">
        <v>3.46</v>
      </c>
    </row>
    <row r="24" spans="1:12" x14ac:dyDescent="0.25">
      <c r="A24" s="13">
        <v>3</v>
      </c>
      <c r="B24" s="19" t="s">
        <v>79</v>
      </c>
      <c r="C24" s="82">
        <v>0.99</v>
      </c>
    </row>
    <row r="25" spans="1:12" x14ac:dyDescent="0.25">
      <c r="A25" s="13">
        <v>4</v>
      </c>
      <c r="B25" s="20" t="s">
        <v>80</v>
      </c>
      <c r="C25" s="82">
        <v>1.99</v>
      </c>
    </row>
    <row r="26" spans="1:12" ht="30" x14ac:dyDescent="0.25">
      <c r="A26" s="13">
        <v>5</v>
      </c>
      <c r="B26" s="20" t="s">
        <v>81</v>
      </c>
      <c r="C26" s="82">
        <v>1.99</v>
      </c>
    </row>
    <row r="27" spans="1:12" x14ac:dyDescent="0.25">
      <c r="A27" s="13">
        <v>6</v>
      </c>
      <c r="B27" s="20" t="s">
        <v>82</v>
      </c>
      <c r="C27" s="82">
        <v>3.46</v>
      </c>
    </row>
    <row r="28" spans="1:12" ht="30" x14ac:dyDescent="0.25">
      <c r="A28" s="13">
        <v>7</v>
      </c>
      <c r="B28" s="20" t="s">
        <v>83</v>
      </c>
      <c r="C28" s="82">
        <v>2.4900000000000002</v>
      </c>
      <c r="L28" s="40"/>
    </row>
    <row r="29" spans="1:12" ht="30" x14ac:dyDescent="0.25">
      <c r="A29" s="13">
        <v>8</v>
      </c>
      <c r="B29" s="20" t="s">
        <v>84</v>
      </c>
      <c r="C29" s="82">
        <v>1</v>
      </c>
      <c r="L29" s="40"/>
    </row>
    <row r="30" spans="1:12" x14ac:dyDescent="0.25">
      <c r="A30" s="13">
        <v>9</v>
      </c>
      <c r="B30" s="20" t="s">
        <v>85</v>
      </c>
      <c r="C30" s="82">
        <v>1.99</v>
      </c>
      <c r="L30" s="40"/>
    </row>
    <row r="31" spans="1:12" ht="15.75" thickBot="1" x14ac:dyDescent="0.3">
      <c r="A31" s="13">
        <v>10</v>
      </c>
      <c r="B31" s="20" t="s">
        <v>86</v>
      </c>
      <c r="C31" s="82">
        <v>1.99</v>
      </c>
      <c r="L31" s="40"/>
    </row>
    <row r="32" spans="1:12" ht="15.75" thickBot="1" x14ac:dyDescent="0.3">
      <c r="A32" s="12"/>
      <c r="B32" s="49" t="s">
        <v>22</v>
      </c>
      <c r="C32" s="67">
        <f>SUM(C22:C31)</f>
        <v>21.65</v>
      </c>
      <c r="L32" s="40"/>
    </row>
    <row r="33" spans="1:12" x14ac:dyDescent="0.25">
      <c r="C33" s="68"/>
      <c r="L33" s="40"/>
    </row>
    <row r="34" spans="1:12" x14ac:dyDescent="0.25">
      <c r="C34" s="68"/>
      <c r="L34" s="40"/>
    </row>
    <row r="35" spans="1:12" x14ac:dyDescent="0.25">
      <c r="C35" s="68"/>
      <c r="L35" s="40"/>
    </row>
    <row r="36" spans="1:12" ht="15.75" thickBot="1" x14ac:dyDescent="0.3">
      <c r="C36" s="68"/>
      <c r="L36" s="40"/>
    </row>
    <row r="37" spans="1:12" ht="15.75" thickBot="1" x14ac:dyDescent="0.3">
      <c r="A37" s="12"/>
      <c r="B37" s="14" t="s">
        <v>185</v>
      </c>
      <c r="C37" s="69" t="s">
        <v>17</v>
      </c>
      <c r="L37" s="7"/>
    </row>
    <row r="38" spans="1:12" x14ac:dyDescent="0.25">
      <c r="A38" s="39">
        <v>1</v>
      </c>
      <c r="B38" s="20" t="s">
        <v>56</v>
      </c>
      <c r="C38" s="82">
        <v>5.92</v>
      </c>
    </row>
    <row r="39" spans="1:12" x14ac:dyDescent="0.25">
      <c r="A39" s="13">
        <v>2</v>
      </c>
      <c r="B39" s="20" t="s">
        <v>35</v>
      </c>
      <c r="C39" s="82">
        <v>5.47</v>
      </c>
    </row>
    <row r="40" spans="1:12" x14ac:dyDescent="0.25">
      <c r="A40" s="13">
        <v>3</v>
      </c>
      <c r="B40" s="20" t="s">
        <v>40</v>
      </c>
      <c r="C40" s="82">
        <v>3.97</v>
      </c>
    </row>
    <row r="41" spans="1:12" x14ac:dyDescent="0.25">
      <c r="A41" s="13">
        <v>4</v>
      </c>
      <c r="B41" s="20" t="s">
        <v>234</v>
      </c>
      <c r="C41" s="82">
        <v>0.88</v>
      </c>
    </row>
    <row r="42" spans="1:12" x14ac:dyDescent="0.25">
      <c r="A42" s="47">
        <v>5</v>
      </c>
      <c r="B42" s="20" t="s">
        <v>58</v>
      </c>
      <c r="C42" s="60" t="s">
        <v>221</v>
      </c>
      <c r="D42" s="7"/>
    </row>
    <row r="43" spans="1:12" x14ac:dyDescent="0.25">
      <c r="A43" s="13">
        <v>6</v>
      </c>
      <c r="B43" s="20" t="s">
        <v>116</v>
      </c>
      <c r="C43" s="82">
        <v>1.65</v>
      </c>
    </row>
    <row r="44" spans="1:12" x14ac:dyDescent="0.25">
      <c r="A44" s="13">
        <v>7</v>
      </c>
      <c r="B44" s="20" t="s">
        <v>34</v>
      </c>
      <c r="C44" s="60" t="s">
        <v>212</v>
      </c>
    </row>
    <row r="45" spans="1:12" x14ac:dyDescent="0.25">
      <c r="A45" s="13">
        <v>8</v>
      </c>
      <c r="B45" s="20" t="s">
        <v>74</v>
      </c>
      <c r="C45" s="82">
        <v>9.9600000000000009</v>
      </c>
    </row>
    <row r="46" spans="1:12" x14ac:dyDescent="0.25">
      <c r="A46" s="13">
        <v>9</v>
      </c>
      <c r="B46" s="85" t="s">
        <v>238</v>
      </c>
      <c r="C46" s="82">
        <v>14.92</v>
      </c>
    </row>
    <row r="47" spans="1:12" ht="15.75" thickBot="1" x14ac:dyDescent="0.3">
      <c r="A47" s="13"/>
      <c r="B47" s="85" t="s">
        <v>235</v>
      </c>
      <c r="C47" s="82">
        <v>9.8800000000000008</v>
      </c>
    </row>
    <row r="48" spans="1:12" ht="15.75" thickBot="1" x14ac:dyDescent="0.3">
      <c r="A48" s="45"/>
      <c r="B48" s="38" t="s">
        <v>22</v>
      </c>
      <c r="C48" s="67">
        <f>C38+C39+C40+C41+C43+C45+C47+3.85+3.99</f>
        <v>45.570000000000007</v>
      </c>
    </row>
    <row r="50" spans="2:2" ht="60" x14ac:dyDescent="0.25">
      <c r="B50" s="85" t="s">
        <v>239</v>
      </c>
    </row>
  </sheetData>
  <mergeCells count="1">
    <mergeCell ref="A1:E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4FC9E-871C-4697-80EF-9FF1C833FD8B}">
  <dimension ref="A1:E37"/>
  <sheetViews>
    <sheetView topLeftCell="A34" workbookViewId="0">
      <selection activeCell="E14" sqref="E14"/>
    </sheetView>
  </sheetViews>
  <sheetFormatPr defaultRowHeight="15" x14ac:dyDescent="0.25"/>
  <cols>
    <col min="1" max="1" width="5" customWidth="1"/>
    <col min="2" max="2" width="27.85546875" customWidth="1"/>
  </cols>
  <sheetData>
    <row r="1" spans="1:5" ht="31.5" customHeight="1" x14ac:dyDescent="0.25">
      <c r="A1" s="106" t="s">
        <v>7</v>
      </c>
      <c r="B1" s="106"/>
      <c r="C1" s="106"/>
      <c r="D1" s="106"/>
      <c r="E1" s="106"/>
    </row>
    <row r="2" spans="1:5" ht="15.75" thickBot="1" x14ac:dyDescent="0.3"/>
    <row r="3" spans="1:5" ht="15.75" thickBot="1" x14ac:dyDescent="0.3">
      <c r="A3" s="12"/>
      <c r="B3" s="10" t="s">
        <v>16</v>
      </c>
      <c r="C3" s="11" t="s">
        <v>17</v>
      </c>
    </row>
    <row r="4" spans="1:5" ht="30" x14ac:dyDescent="0.25">
      <c r="A4" s="13">
        <v>1</v>
      </c>
      <c r="B4" s="23" t="s">
        <v>248</v>
      </c>
      <c r="C4" s="86">
        <v>1.5</v>
      </c>
    </row>
    <row r="5" spans="1:5" ht="30" x14ac:dyDescent="0.25">
      <c r="A5" s="13">
        <v>2</v>
      </c>
      <c r="B5" s="23" t="s">
        <v>249</v>
      </c>
      <c r="C5" s="86">
        <v>2.99</v>
      </c>
    </row>
    <row r="6" spans="1:5" x14ac:dyDescent="0.25">
      <c r="A6" s="13">
        <v>3</v>
      </c>
      <c r="B6" s="23" t="s">
        <v>87</v>
      </c>
      <c r="C6" s="86">
        <v>1.19</v>
      </c>
    </row>
    <row r="7" spans="1:5" ht="30" x14ac:dyDescent="0.25">
      <c r="A7" s="13">
        <v>4</v>
      </c>
      <c r="B7" s="23" t="s">
        <v>88</v>
      </c>
      <c r="C7" s="86">
        <v>0.99</v>
      </c>
    </row>
    <row r="8" spans="1:5" x14ac:dyDescent="0.25">
      <c r="A8" s="13">
        <v>5</v>
      </c>
      <c r="B8" s="23" t="s">
        <v>60</v>
      </c>
      <c r="C8" s="86">
        <v>2.29</v>
      </c>
    </row>
    <row r="9" spans="1:5" x14ac:dyDescent="0.25">
      <c r="A9" s="13">
        <v>6</v>
      </c>
      <c r="B9" s="23" t="s">
        <v>89</v>
      </c>
      <c r="C9" s="86">
        <v>2.69</v>
      </c>
    </row>
    <row r="10" spans="1:5" x14ac:dyDescent="0.25">
      <c r="A10" s="13">
        <v>7</v>
      </c>
      <c r="B10" s="23" t="s">
        <v>90</v>
      </c>
      <c r="C10" s="86">
        <v>1.99</v>
      </c>
    </row>
    <row r="11" spans="1:5" x14ac:dyDescent="0.25">
      <c r="A11" s="13">
        <v>8</v>
      </c>
      <c r="B11" s="23" t="s">
        <v>91</v>
      </c>
      <c r="C11" s="86" t="s">
        <v>194</v>
      </c>
    </row>
    <row r="12" spans="1:5" ht="30" x14ac:dyDescent="0.25">
      <c r="A12" s="13">
        <v>9</v>
      </c>
      <c r="B12" s="23" t="s">
        <v>92</v>
      </c>
      <c r="C12" s="86">
        <v>2.79</v>
      </c>
    </row>
    <row r="13" spans="1:5" ht="15.75" thickBot="1" x14ac:dyDescent="0.3">
      <c r="A13" s="13">
        <v>10</v>
      </c>
      <c r="B13" s="23" t="s">
        <v>93</v>
      </c>
      <c r="C13" s="86">
        <v>1.69</v>
      </c>
    </row>
    <row r="14" spans="1:5" ht="15.75" thickBot="1" x14ac:dyDescent="0.3">
      <c r="A14" s="12"/>
      <c r="B14" s="37" t="s">
        <v>22</v>
      </c>
      <c r="C14" s="67">
        <f>C4+C5+C6+C7+C8+C9+C10+C12+C13</f>
        <v>18.12</v>
      </c>
    </row>
    <row r="15" spans="1:5" x14ac:dyDescent="0.25">
      <c r="A15" s="8"/>
      <c r="C15" s="68"/>
    </row>
    <row r="16" spans="1:5" x14ac:dyDescent="0.25">
      <c r="A16" s="8"/>
      <c r="C16" s="68"/>
    </row>
    <row r="17" spans="1:3" x14ac:dyDescent="0.25">
      <c r="A17" s="8"/>
      <c r="B17" s="9"/>
      <c r="C17" s="68"/>
    </row>
    <row r="18" spans="1:3" ht="15.75" thickBot="1" x14ac:dyDescent="0.3">
      <c r="A18" s="8"/>
      <c r="C18" s="68"/>
    </row>
    <row r="19" spans="1:3" ht="15.75" thickBot="1" x14ac:dyDescent="0.3">
      <c r="A19" s="12"/>
      <c r="B19" s="14" t="s">
        <v>201</v>
      </c>
      <c r="C19" s="69" t="s">
        <v>17</v>
      </c>
    </row>
    <row r="20" spans="1:3" ht="30" x14ac:dyDescent="0.25">
      <c r="A20" s="13">
        <v>1</v>
      </c>
      <c r="B20" s="19" t="s">
        <v>94</v>
      </c>
      <c r="C20" s="82">
        <v>2</v>
      </c>
    </row>
    <row r="21" spans="1:3" x14ac:dyDescent="0.25">
      <c r="A21" s="13">
        <v>2</v>
      </c>
      <c r="B21" s="19" t="s">
        <v>95</v>
      </c>
      <c r="C21" s="82">
        <v>0.6</v>
      </c>
    </row>
    <row r="22" spans="1:3" ht="30" x14ac:dyDescent="0.25">
      <c r="A22" s="13">
        <v>3</v>
      </c>
      <c r="B22" s="19" t="s">
        <v>96</v>
      </c>
      <c r="C22" s="82">
        <v>1.29</v>
      </c>
    </row>
    <row r="23" spans="1:3" ht="30" x14ac:dyDescent="0.25">
      <c r="A23" s="13">
        <v>4</v>
      </c>
      <c r="B23" s="20" t="s">
        <v>97</v>
      </c>
      <c r="C23" s="82">
        <v>3.49</v>
      </c>
    </row>
    <row r="24" spans="1:3" x14ac:dyDescent="0.25">
      <c r="A24" s="13">
        <v>5</v>
      </c>
      <c r="B24" s="20" t="s">
        <v>143</v>
      </c>
      <c r="C24" s="82">
        <v>1.99</v>
      </c>
    </row>
    <row r="25" spans="1:3" ht="30" x14ac:dyDescent="0.25">
      <c r="A25" s="13">
        <v>6</v>
      </c>
      <c r="B25" s="20" t="s">
        <v>98</v>
      </c>
      <c r="C25" s="82">
        <v>1.99</v>
      </c>
    </row>
    <row r="26" spans="1:3" x14ac:dyDescent="0.25">
      <c r="A26" s="13">
        <v>7</v>
      </c>
      <c r="B26" s="20" t="s">
        <v>99</v>
      </c>
      <c r="C26" s="82">
        <v>1.99</v>
      </c>
    </row>
    <row r="27" spans="1:3" ht="15.75" thickBot="1" x14ac:dyDescent="0.3">
      <c r="A27" s="13">
        <v>8</v>
      </c>
      <c r="B27" s="20" t="s">
        <v>100</v>
      </c>
      <c r="C27" s="82">
        <v>2.5</v>
      </c>
    </row>
    <row r="28" spans="1:3" ht="15.75" thickBot="1" x14ac:dyDescent="0.3">
      <c r="A28" s="46"/>
      <c r="B28" s="38" t="s">
        <v>22</v>
      </c>
      <c r="C28" s="67">
        <f>SUM(C20:C27)</f>
        <v>15.850000000000001</v>
      </c>
    </row>
    <row r="29" spans="1:3" x14ac:dyDescent="0.25">
      <c r="A29" s="7"/>
      <c r="B29" s="50"/>
      <c r="C29" s="71"/>
    </row>
    <row r="30" spans="1:3" x14ac:dyDescent="0.25">
      <c r="A30" s="7"/>
      <c r="B30" s="50"/>
      <c r="C30" s="71"/>
    </row>
    <row r="31" spans="1:3" x14ac:dyDescent="0.25">
      <c r="C31" s="68"/>
    </row>
    <row r="32" spans="1:3" ht="15.75" thickBot="1" x14ac:dyDescent="0.3">
      <c r="C32" s="68"/>
    </row>
    <row r="33" spans="1:3" ht="15.75" thickBot="1" x14ac:dyDescent="0.3">
      <c r="A33" s="12"/>
      <c r="B33" s="14" t="s">
        <v>185</v>
      </c>
      <c r="C33" s="69" t="s">
        <v>17</v>
      </c>
    </row>
    <row r="34" spans="1:3" x14ac:dyDescent="0.25">
      <c r="A34" s="13">
        <v>1</v>
      </c>
      <c r="B34" s="20" t="s">
        <v>202</v>
      </c>
      <c r="C34" s="87">
        <v>1.93</v>
      </c>
    </row>
    <row r="35" spans="1:3" ht="30" x14ac:dyDescent="0.25">
      <c r="A35" s="13">
        <v>2</v>
      </c>
      <c r="B35" s="20" t="s">
        <v>203</v>
      </c>
      <c r="C35" s="60" t="s">
        <v>214</v>
      </c>
    </row>
    <row r="36" spans="1:3" ht="30.75" thickBot="1" x14ac:dyDescent="0.3">
      <c r="A36" s="13">
        <v>3</v>
      </c>
      <c r="B36" s="20" t="s">
        <v>101</v>
      </c>
      <c r="C36" s="60" t="s">
        <v>231</v>
      </c>
    </row>
    <row r="37" spans="1:3" ht="15.75" thickBot="1" x14ac:dyDescent="0.3">
      <c r="A37" s="46"/>
      <c r="B37" s="38" t="s">
        <v>22</v>
      </c>
      <c r="C37" s="67">
        <f>C34+3.84+4.27</f>
        <v>10.039999999999999</v>
      </c>
    </row>
  </sheetData>
  <mergeCells count="1">
    <mergeCell ref="A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TOTAL</vt:lpstr>
      <vt:lpstr>1</vt:lpstr>
      <vt:lpstr>2</vt:lpstr>
      <vt:lpstr>3</vt:lpstr>
      <vt:lpstr>4</vt:lpstr>
      <vt:lpstr>5</vt:lpstr>
      <vt:lpstr>6</vt:lpstr>
      <vt:lpstr>7</vt:lpstr>
      <vt:lpstr>8</vt:lpstr>
      <vt:lpstr>9</vt:lpstr>
      <vt:lpstr>10</vt:lpstr>
      <vt:lpstr>11</vt:lpstr>
      <vt:lpstr>12</vt:lpstr>
      <vt:lpstr>13</vt:lpstr>
      <vt:lpstr>14</vt:lpstr>
      <vt:lpstr>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Tori Tusing (NAT Preventive Health Markets Intern)</dc:creator>
  <cp:lastModifiedBy>Meg Yuan</cp:lastModifiedBy>
  <cp:lastPrinted>2018-03-22T16:41:25Z</cp:lastPrinted>
  <dcterms:created xsi:type="dcterms:W3CDTF">2018-01-24T17:56:59Z</dcterms:created>
  <dcterms:modified xsi:type="dcterms:W3CDTF">2018-05-23T19:34:02Z</dcterms:modified>
</cp:coreProperties>
</file>